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F:\TIAGO CAPOBIANCO\Projetos\Escola Jardim Europa FNDE\Licitação - Abril de 2025\Licitado\"/>
    </mc:Choice>
  </mc:AlternateContent>
  <xr:revisionPtr revIDLastSave="0" documentId="13_ncr:1_{9245AEFC-FC00-464E-AEB0-3B70716D66D6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SP " sheetId="3" r:id="rId1"/>
    <sheet name="Cronograma" sheetId="6" r:id="rId2"/>
  </sheets>
  <definedNames>
    <definedName name="_xlnm.Print_Area" localSheetId="1">Cronograma!$A$1:$AY$28</definedName>
    <definedName name="_xlnm.Print_Area" localSheetId="0">'SP '!$A$1:$K$796</definedName>
    <definedName name="JR_PAGE_ANCHOR_0_1">'SP '!#REF!</definedName>
    <definedName name="_xlnm.Print_Titles" localSheetId="1">Cronograma!$A:$C,Cronograma!$1:$3</definedName>
    <definedName name="_xlnm.Print_Titles" localSheetId="0">'SP '!$1:$7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7" i="6" l="1"/>
  <c r="A6" i="6"/>
  <c r="B6" i="6" s="1"/>
  <c r="A5" i="6"/>
  <c r="B5" i="6" s="1"/>
  <c r="A4" i="6"/>
  <c r="B4" i="6" s="1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K792" i="3"/>
  <c r="K793" i="3"/>
  <c r="K685" i="3"/>
  <c r="K693" i="3"/>
  <c r="K791" i="3"/>
  <c r="K787" i="3"/>
  <c r="K788" i="3"/>
  <c r="K789" i="3"/>
  <c r="K790" i="3"/>
  <c r="K773" i="3"/>
  <c r="K772" i="3"/>
  <c r="K771" i="3"/>
  <c r="K770" i="3"/>
  <c r="K769" i="3"/>
  <c r="K785" i="3"/>
  <c r="K784" i="3"/>
  <c r="K783" i="3"/>
  <c r="K776" i="3"/>
  <c r="K753" i="3"/>
  <c r="K786" i="3" l="1"/>
  <c r="K782" i="3"/>
  <c r="K777" i="3"/>
  <c r="K780" i="3"/>
  <c r="K779" i="3"/>
  <c r="K781" i="3"/>
  <c r="K778" i="3"/>
  <c r="K775" i="3" l="1"/>
  <c r="K686" i="3"/>
  <c r="K684" i="3"/>
  <c r="K591" i="3"/>
  <c r="K590" i="3"/>
  <c r="K589" i="3"/>
  <c r="K554" i="3"/>
  <c r="K433" i="3"/>
  <c r="K413" i="3"/>
  <c r="K204" i="3"/>
  <c r="K203" i="3" s="1"/>
  <c r="K131" i="3"/>
  <c r="K130" i="3" s="1"/>
  <c r="K63" i="3"/>
  <c r="K62" i="3"/>
  <c r="K53" i="3"/>
  <c r="K54" i="3"/>
  <c r="K55" i="3"/>
  <c r="K21" i="3"/>
  <c r="K13" i="3"/>
  <c r="K796" i="3"/>
  <c r="K795" i="3"/>
  <c r="K768" i="3"/>
  <c r="K767" i="3"/>
  <c r="K766" i="3"/>
  <c r="K765" i="3"/>
  <c r="K764" i="3"/>
  <c r="K763" i="3"/>
  <c r="K762" i="3"/>
  <c r="K761" i="3"/>
  <c r="K760" i="3"/>
  <c r="K759" i="3"/>
  <c r="K758" i="3"/>
  <c r="K757" i="3"/>
  <c r="K756" i="3"/>
  <c r="K752" i="3"/>
  <c r="K751" i="3"/>
  <c r="K750" i="3"/>
  <c r="K749" i="3"/>
  <c r="K748" i="3"/>
  <c r="K747" i="3"/>
  <c r="K746" i="3"/>
  <c r="K745" i="3"/>
  <c r="K744" i="3"/>
  <c r="K743" i="3"/>
  <c r="K742" i="3"/>
  <c r="K741" i="3"/>
  <c r="K740" i="3"/>
  <c r="K739" i="3"/>
  <c r="K738" i="3"/>
  <c r="K735" i="3"/>
  <c r="K734" i="3"/>
  <c r="K731" i="3"/>
  <c r="K730" i="3"/>
  <c r="K729" i="3"/>
  <c r="K728" i="3"/>
  <c r="K727" i="3"/>
  <c r="K726" i="3"/>
  <c r="K725" i="3"/>
  <c r="K724" i="3"/>
  <c r="K723" i="3"/>
  <c r="K722" i="3"/>
  <c r="K720" i="3"/>
  <c r="K719" i="3"/>
  <c r="K718" i="3"/>
  <c r="K717" i="3"/>
  <c r="K715" i="3"/>
  <c r="K714" i="3"/>
  <c r="K713" i="3"/>
  <c r="K712" i="3"/>
  <c r="K711" i="3"/>
  <c r="K710" i="3"/>
  <c r="K709" i="3"/>
  <c r="K708" i="3"/>
  <c r="K707" i="3"/>
  <c r="K705" i="3"/>
  <c r="K704" i="3" s="1"/>
  <c r="K703" i="3"/>
  <c r="K702" i="3"/>
  <c r="K701" i="3"/>
  <c r="K698" i="3"/>
  <c r="K697" i="3"/>
  <c r="K696" i="3"/>
  <c r="K694" i="3"/>
  <c r="K692" i="3"/>
  <c r="K691" i="3"/>
  <c r="K690" i="3"/>
  <c r="K689" i="3"/>
  <c r="K682" i="3"/>
  <c r="K681" i="3"/>
  <c r="K680" i="3"/>
  <c r="K679" i="3"/>
  <c r="K678" i="3"/>
  <c r="K677" i="3"/>
  <c r="K676" i="3"/>
  <c r="K675" i="3"/>
  <c r="K674" i="3"/>
  <c r="K673" i="3"/>
  <c r="K672" i="3"/>
  <c r="K671" i="3"/>
  <c r="K670" i="3"/>
  <c r="K669" i="3"/>
  <c r="K668" i="3"/>
  <c r="K667" i="3"/>
  <c r="K665" i="3"/>
  <c r="K664" i="3"/>
  <c r="K663" i="3"/>
  <c r="K662" i="3"/>
  <c r="K660" i="3"/>
  <c r="K659" i="3"/>
  <c r="K658" i="3"/>
  <c r="K657" i="3"/>
  <c r="K656" i="3"/>
  <c r="K655" i="3"/>
  <c r="K654" i="3"/>
  <c r="K653" i="3"/>
  <c r="K652" i="3"/>
  <c r="K651" i="3"/>
  <c r="K650" i="3"/>
  <c r="K649" i="3"/>
  <c r="K648" i="3"/>
  <c r="K646" i="3"/>
  <c r="K645" i="3"/>
  <c r="K644" i="3"/>
  <c r="K643" i="3"/>
  <c r="K642" i="3"/>
  <c r="K641" i="3"/>
  <c r="K640" i="3"/>
  <c r="K639" i="3"/>
  <c r="K638" i="3"/>
  <c r="K637" i="3"/>
  <c r="K636" i="3"/>
  <c r="K635" i="3"/>
  <c r="K634" i="3"/>
  <c r="K633" i="3"/>
  <c r="K632" i="3"/>
  <c r="K631" i="3"/>
  <c r="K630" i="3"/>
  <c r="K629" i="3"/>
  <c r="K628" i="3"/>
  <c r="K627" i="3"/>
  <c r="K626" i="3"/>
  <c r="K625" i="3"/>
  <c r="K624" i="3"/>
  <c r="K623" i="3"/>
  <c r="K621" i="3"/>
  <c r="K620" i="3"/>
  <c r="K619" i="3"/>
  <c r="K618" i="3"/>
  <c r="K617" i="3"/>
  <c r="K616" i="3"/>
  <c r="K615" i="3"/>
  <c r="K614" i="3"/>
  <c r="K613" i="3"/>
  <c r="K612" i="3"/>
  <c r="K611" i="3"/>
  <c r="K610" i="3"/>
  <c r="K609" i="3"/>
  <c r="K608" i="3"/>
  <c r="K607" i="3"/>
  <c r="K606" i="3"/>
  <c r="K605" i="3"/>
  <c r="K604" i="3"/>
  <c r="K603" i="3"/>
  <c r="K602" i="3"/>
  <c r="K601" i="3"/>
  <c r="K600" i="3"/>
  <c r="K598" i="3"/>
  <c r="K597" i="3"/>
  <c r="K596" i="3"/>
  <c r="K595" i="3"/>
  <c r="K594" i="3"/>
  <c r="K587" i="3"/>
  <c r="K586" i="3"/>
  <c r="K585" i="3"/>
  <c r="K583" i="3"/>
  <c r="K582" i="3"/>
  <c r="K581" i="3"/>
  <c r="K580" i="3"/>
  <c r="K578" i="3"/>
  <c r="K577" i="3"/>
  <c r="K576" i="3"/>
  <c r="K575" i="3"/>
  <c r="K574" i="3"/>
  <c r="K573" i="3"/>
  <c r="K572" i="3"/>
  <c r="K571" i="3"/>
  <c r="K570" i="3"/>
  <c r="K569" i="3"/>
  <c r="K568" i="3"/>
  <c r="K566" i="3"/>
  <c r="K565" i="3"/>
  <c r="K564" i="3"/>
  <c r="K563" i="3"/>
  <c r="K562" i="3"/>
  <c r="K561" i="3"/>
  <c r="K560" i="3"/>
  <c r="K558" i="3"/>
  <c r="K557" i="3"/>
  <c r="K553" i="3"/>
  <c r="K552" i="3"/>
  <c r="K551" i="3"/>
  <c r="K550" i="3"/>
  <c r="K549" i="3"/>
  <c r="K548" i="3"/>
  <c r="K547" i="3"/>
  <c r="K546" i="3"/>
  <c r="K545" i="3"/>
  <c r="K542" i="3"/>
  <c r="K541" i="3"/>
  <c r="K540" i="3"/>
  <c r="K539" i="3"/>
  <c r="K538" i="3"/>
  <c r="K537" i="3"/>
  <c r="K536" i="3"/>
  <c r="K535" i="3"/>
  <c r="K534" i="3"/>
  <c r="K533" i="3"/>
  <c r="K532" i="3"/>
  <c r="K531" i="3"/>
  <c r="K530" i="3"/>
  <c r="K529" i="3"/>
  <c r="K528" i="3"/>
  <c r="K527" i="3"/>
  <c r="K526" i="3"/>
  <c r="K525" i="3"/>
  <c r="K524" i="3"/>
  <c r="K523" i="3"/>
  <c r="K522" i="3"/>
  <c r="K521" i="3"/>
  <c r="K520" i="3"/>
  <c r="K519" i="3"/>
  <c r="K518" i="3"/>
  <c r="K517" i="3"/>
  <c r="K516" i="3"/>
  <c r="K515" i="3"/>
  <c r="K514" i="3"/>
  <c r="K513" i="3"/>
  <c r="K512" i="3"/>
  <c r="K509" i="3"/>
  <c r="K508" i="3"/>
  <c r="K507" i="3"/>
  <c r="K506" i="3"/>
  <c r="K505" i="3"/>
  <c r="K504" i="3"/>
  <c r="K503" i="3"/>
  <c r="K502" i="3"/>
  <c r="K501" i="3"/>
  <c r="K500" i="3"/>
  <c r="K499" i="3"/>
  <c r="K498" i="3"/>
  <c r="K497" i="3"/>
  <c r="K496" i="3"/>
  <c r="K495" i="3"/>
  <c r="K494" i="3"/>
  <c r="K492" i="3"/>
  <c r="K491" i="3"/>
  <c r="K490" i="3"/>
  <c r="K488" i="3"/>
  <c r="K487" i="3"/>
  <c r="K486" i="3"/>
  <c r="K485" i="3"/>
  <c r="K484" i="3"/>
  <c r="K483" i="3"/>
  <c r="K482" i="3"/>
  <c r="K481" i="3"/>
  <c r="K480" i="3"/>
  <c r="K479" i="3"/>
  <c r="K478" i="3"/>
  <c r="K477" i="3"/>
  <c r="K476" i="3"/>
  <c r="K475" i="3"/>
  <c r="K474" i="3"/>
  <c r="K473" i="3"/>
  <c r="K472" i="3"/>
  <c r="K471" i="3"/>
  <c r="K470" i="3"/>
  <c r="K469" i="3"/>
  <c r="K468" i="3"/>
  <c r="K467" i="3"/>
  <c r="K466" i="3"/>
  <c r="K465" i="3"/>
  <c r="K464" i="3"/>
  <c r="K463" i="3"/>
  <c r="K462" i="3"/>
  <c r="K461" i="3"/>
  <c r="K460" i="3"/>
  <c r="K459" i="3"/>
  <c r="K458" i="3"/>
  <c r="K457" i="3"/>
  <c r="K456" i="3"/>
  <c r="K455" i="3"/>
  <c r="K452" i="3"/>
  <c r="K451" i="3"/>
  <c r="K450" i="3"/>
  <c r="K448" i="3"/>
  <c r="K447" i="3"/>
  <c r="K446" i="3"/>
  <c r="K445" i="3"/>
  <c r="K444" i="3"/>
  <c r="K443" i="3"/>
  <c r="K442" i="3"/>
  <c r="K441" i="3"/>
  <c r="K440" i="3"/>
  <c r="K439" i="3"/>
  <c r="K438" i="3"/>
  <c r="K437" i="3"/>
  <c r="K436" i="3"/>
  <c r="K432" i="3"/>
  <c r="K430" i="3"/>
  <c r="K429" i="3"/>
  <c r="K428" i="3"/>
  <c r="K427" i="3"/>
  <c r="K425" i="3"/>
  <c r="K424" i="3"/>
  <c r="K423" i="3"/>
  <c r="K421" i="3"/>
  <c r="K420" i="3"/>
  <c r="K419" i="3"/>
  <c r="K418" i="3"/>
  <c r="K417" i="3"/>
  <c r="K416" i="3"/>
  <c r="K415" i="3"/>
  <c r="K412" i="3"/>
  <c r="K411" i="3"/>
  <c r="K410" i="3"/>
  <c r="K409" i="3"/>
  <c r="K408" i="3"/>
  <c r="K407" i="3"/>
  <c r="K406" i="3"/>
  <c r="K405" i="3"/>
  <c r="K404" i="3"/>
  <c r="K403" i="3"/>
  <c r="K402" i="3"/>
  <c r="K401" i="3"/>
  <c r="K400" i="3"/>
  <c r="K399" i="3"/>
  <c r="K398" i="3"/>
  <c r="K397" i="3"/>
  <c r="K396" i="3"/>
  <c r="K395" i="3"/>
  <c r="K394" i="3"/>
  <c r="K393" i="3"/>
  <c r="K392" i="3"/>
  <c r="K391" i="3"/>
  <c r="K390" i="3"/>
  <c r="K389" i="3"/>
  <c r="K388" i="3"/>
  <c r="K387" i="3"/>
  <c r="K386" i="3"/>
  <c r="K385" i="3"/>
  <c r="K384" i="3"/>
  <c r="K383" i="3"/>
  <c r="K382" i="3"/>
  <c r="K381" i="3"/>
  <c r="K380" i="3"/>
  <c r="K379" i="3"/>
  <c r="K378" i="3"/>
  <c r="K377" i="3"/>
  <c r="K376" i="3"/>
  <c r="K375" i="3"/>
  <c r="K374" i="3"/>
  <c r="K373" i="3"/>
  <c r="K372" i="3"/>
  <c r="K371" i="3"/>
  <c r="K370" i="3"/>
  <c r="K369" i="3"/>
  <c r="K368" i="3"/>
  <c r="K367" i="3"/>
  <c r="K366" i="3"/>
  <c r="K365" i="3"/>
  <c r="K362" i="3"/>
  <c r="K361" i="3"/>
  <c r="K359" i="3"/>
  <c r="K356" i="3"/>
  <c r="K355" i="3"/>
  <c r="K353" i="3"/>
  <c r="K352" i="3"/>
  <c r="K351" i="3"/>
  <c r="K350" i="3"/>
  <c r="K349" i="3"/>
  <c r="K348" i="3"/>
  <c r="K347" i="3"/>
  <c r="K346" i="3"/>
  <c r="K345" i="3"/>
  <c r="K344" i="3"/>
  <c r="K343" i="3"/>
  <c r="K342" i="3"/>
  <c r="K341" i="3"/>
  <c r="K340" i="3"/>
  <c r="K337" i="3"/>
  <c r="K336" i="3"/>
  <c r="K335" i="3"/>
  <c r="K334" i="3"/>
  <c r="K333" i="3"/>
  <c r="K332" i="3"/>
  <c r="K331" i="3"/>
  <c r="K330" i="3"/>
  <c r="K329" i="3"/>
  <c r="K328" i="3"/>
  <c r="K326" i="3"/>
  <c r="K325" i="3"/>
  <c r="K324" i="3"/>
  <c r="K323" i="3"/>
  <c r="K322" i="3"/>
  <c r="K321" i="3"/>
  <c r="K320" i="3"/>
  <c r="K319" i="3"/>
  <c r="K316" i="3"/>
  <c r="K315" i="3"/>
  <c r="K313" i="3"/>
  <c r="K312" i="3"/>
  <c r="K311" i="3"/>
  <c r="K310" i="3"/>
  <c r="K309" i="3"/>
  <c r="K308" i="3"/>
  <c r="K307" i="3"/>
  <c r="K306" i="3"/>
  <c r="K305" i="3"/>
  <c r="K304" i="3"/>
  <c r="K303" i="3"/>
  <c r="K300" i="3"/>
  <c r="K299" i="3"/>
  <c r="K298" i="3"/>
  <c r="K297" i="3"/>
  <c r="K296" i="3"/>
  <c r="K295" i="3"/>
  <c r="K292" i="3"/>
  <c r="K291" i="3"/>
  <c r="K290" i="3"/>
  <c r="K288" i="3"/>
  <c r="K287" i="3"/>
  <c r="K286" i="3"/>
  <c r="K285" i="3"/>
  <c r="K284" i="3"/>
  <c r="K283" i="3"/>
  <c r="K282" i="3"/>
  <c r="K281" i="3"/>
  <c r="K280" i="3"/>
  <c r="K279" i="3"/>
  <c r="K278" i="3"/>
  <c r="K277" i="3"/>
  <c r="K276" i="3"/>
  <c r="K273" i="3"/>
  <c r="K272" i="3"/>
  <c r="K271" i="3"/>
  <c r="K270" i="3"/>
  <c r="K269" i="3"/>
  <c r="K268" i="3"/>
  <c r="K267" i="3"/>
  <c r="K265" i="3"/>
  <c r="K264" i="3" s="1"/>
  <c r="K263" i="3"/>
  <c r="K262" i="3"/>
  <c r="K261" i="3"/>
  <c r="K260" i="3"/>
  <c r="K259" i="3"/>
  <c r="K258" i="3"/>
  <c r="K257" i="3"/>
  <c r="K256" i="3"/>
  <c r="K255" i="3"/>
  <c r="K254" i="3"/>
  <c r="K253" i="3"/>
  <c r="K252" i="3"/>
  <c r="K251" i="3"/>
  <c r="K250" i="3"/>
  <c r="K249" i="3"/>
  <c r="K248" i="3"/>
  <c r="K246" i="3"/>
  <c r="K245" i="3"/>
  <c r="K244" i="3"/>
  <c r="K243" i="3"/>
  <c r="K242" i="3"/>
  <c r="K241" i="3"/>
  <c r="K240" i="3"/>
  <c r="K239" i="3"/>
  <c r="K238" i="3"/>
  <c r="K237" i="3"/>
  <c r="K236" i="3"/>
  <c r="K234" i="3"/>
  <c r="K233" i="3"/>
  <c r="K232" i="3"/>
  <c r="K230" i="3"/>
  <c r="K229" i="3"/>
  <c r="K228" i="3"/>
  <c r="K227" i="3"/>
  <c r="K224" i="3"/>
  <c r="K223" i="3"/>
  <c r="K222" i="3"/>
  <c r="K221" i="3"/>
  <c r="K219" i="3"/>
  <c r="K218" i="3"/>
  <c r="K217" i="3"/>
  <c r="K216" i="3"/>
  <c r="K215" i="3"/>
  <c r="K213" i="3"/>
  <c r="K212" i="3"/>
  <c r="K211" i="3"/>
  <c r="K210" i="3"/>
  <c r="K209" i="3"/>
  <c r="K207" i="3"/>
  <c r="K206" i="3" s="1"/>
  <c r="K202" i="3"/>
  <c r="K201" i="3"/>
  <c r="K200" i="3"/>
  <c r="K199" i="3"/>
  <c r="K197" i="3"/>
  <c r="K196" i="3"/>
  <c r="K195" i="3"/>
  <c r="K194" i="3"/>
  <c r="K191" i="3"/>
  <c r="K190" i="3" s="1"/>
  <c r="K189" i="3"/>
  <c r="K188" i="3"/>
  <c r="K187" i="3"/>
  <c r="K185" i="3"/>
  <c r="K184" i="3"/>
  <c r="K183" i="3"/>
  <c r="K181" i="3"/>
  <c r="K180" i="3"/>
  <c r="K179" i="3"/>
  <c r="K178" i="3"/>
  <c r="K176" i="3"/>
  <c r="K175" i="3"/>
  <c r="K174" i="3"/>
  <c r="K173" i="3"/>
  <c r="K172" i="3"/>
  <c r="K170" i="3"/>
  <c r="K169" i="3" s="1"/>
  <c r="K168" i="3"/>
  <c r="K167" i="3"/>
  <c r="K166" i="3"/>
  <c r="K165" i="3"/>
  <c r="K164" i="3"/>
  <c r="K163" i="3"/>
  <c r="K161" i="3"/>
  <c r="K160" i="3"/>
  <c r="K159" i="3"/>
  <c r="K158" i="3"/>
  <c r="K157" i="3"/>
  <c r="K156" i="3"/>
  <c r="K155" i="3"/>
  <c r="K154" i="3"/>
  <c r="K153" i="3"/>
  <c r="K151" i="3"/>
  <c r="K150" i="3"/>
  <c r="K149" i="3"/>
  <c r="K148" i="3"/>
  <c r="K146" i="3"/>
  <c r="K145" i="3"/>
  <c r="K144" i="3"/>
  <c r="K143" i="3"/>
  <c r="K141" i="3"/>
  <c r="K140" i="3"/>
  <c r="K139" i="3"/>
  <c r="K138" i="3"/>
  <c r="K137" i="3"/>
  <c r="K136" i="3"/>
  <c r="K135" i="3"/>
  <c r="K134" i="3"/>
  <c r="K129" i="3"/>
  <c r="K128" i="3"/>
  <c r="K127" i="3"/>
  <c r="K126" i="3"/>
  <c r="K124" i="3"/>
  <c r="K123" i="3"/>
  <c r="K122" i="3"/>
  <c r="K120" i="3"/>
  <c r="K119" i="3"/>
  <c r="K118" i="3"/>
  <c r="K117" i="3"/>
  <c r="K116" i="3"/>
  <c r="K115" i="3"/>
  <c r="K114" i="3"/>
  <c r="K113" i="3"/>
  <c r="K111" i="3"/>
  <c r="K110" i="3"/>
  <c r="K109" i="3"/>
  <c r="K108" i="3"/>
  <c r="K107" i="3"/>
  <c r="K106" i="3"/>
  <c r="K104" i="3"/>
  <c r="K103" i="3"/>
  <c r="K102" i="3"/>
  <c r="K101" i="3"/>
  <c r="K100" i="3"/>
  <c r="K99" i="3"/>
  <c r="K98" i="3"/>
  <c r="K97" i="3"/>
  <c r="K96" i="3"/>
  <c r="K94" i="3"/>
  <c r="K93" i="3"/>
  <c r="K92" i="3"/>
  <c r="K91" i="3"/>
  <c r="K90" i="3"/>
  <c r="K89" i="3"/>
  <c r="K87" i="3"/>
  <c r="K86" i="3"/>
  <c r="K85" i="3"/>
  <c r="K84" i="3"/>
  <c r="K83" i="3"/>
  <c r="K81" i="3"/>
  <c r="K80" i="3"/>
  <c r="K79" i="3"/>
  <c r="K78" i="3"/>
  <c r="K77" i="3"/>
  <c r="K76" i="3"/>
  <c r="K74" i="3"/>
  <c r="K73" i="3"/>
  <c r="K72" i="3"/>
  <c r="K71" i="3"/>
  <c r="K70" i="3"/>
  <c r="K69" i="3"/>
  <c r="K68" i="3"/>
  <c r="K67" i="3"/>
  <c r="K66" i="3"/>
  <c r="K65" i="3"/>
  <c r="K61" i="3"/>
  <c r="K60" i="3"/>
  <c r="K59" i="3"/>
  <c r="K58" i="3"/>
  <c r="K46" i="3"/>
  <c r="K45" i="3"/>
  <c r="K44" i="3"/>
  <c r="K43" i="3"/>
  <c r="K42" i="3"/>
  <c r="K40" i="3"/>
  <c r="K39" i="3"/>
  <c r="K38" i="3"/>
  <c r="K36" i="3"/>
  <c r="K35" i="3"/>
  <c r="K34" i="3"/>
  <c r="K33" i="3"/>
  <c r="K31" i="3"/>
  <c r="K30" i="3"/>
  <c r="K29" i="3"/>
  <c r="K28" i="3"/>
  <c r="K27" i="3"/>
  <c r="K24" i="3"/>
  <c r="K23" i="3"/>
  <c r="K22" i="3"/>
  <c r="K20" i="3"/>
  <c r="K17" i="3"/>
  <c r="K16" i="3"/>
  <c r="K15" i="3"/>
  <c r="K14" i="3"/>
  <c r="K12" i="3"/>
  <c r="K11" i="3"/>
  <c r="K10" i="3"/>
  <c r="K431" i="3" l="1"/>
  <c r="K733" i="3"/>
  <c r="K732" i="3" s="1"/>
  <c r="C24" i="6" s="1"/>
  <c r="K721" i="3"/>
  <c r="K737" i="3"/>
  <c r="K736" i="3" s="1"/>
  <c r="C25" i="6" s="1"/>
  <c r="K700" i="3"/>
  <c r="K354" i="3"/>
  <c r="K556" i="3"/>
  <c r="K706" i="3"/>
  <c r="K716" i="3"/>
  <c r="K214" i="3"/>
  <c r="K226" i="3"/>
  <c r="K247" i="3"/>
  <c r="K275" i="3"/>
  <c r="K314" i="3"/>
  <c r="K357" i="3"/>
  <c r="K364" i="3"/>
  <c r="K414" i="3"/>
  <c r="K435" i="3"/>
  <c r="K511" i="3"/>
  <c r="K510" i="3" s="1"/>
  <c r="C18" i="6" s="1"/>
  <c r="K559" i="3"/>
  <c r="K579" i="3"/>
  <c r="K599" i="3"/>
  <c r="K666" i="3"/>
  <c r="K695" i="3"/>
  <c r="K688" i="3"/>
  <c r="K593" i="3"/>
  <c r="K622" i="3"/>
  <c r="K647" i="3"/>
  <c r="K661" i="3"/>
  <c r="K422" i="3"/>
  <c r="K544" i="3"/>
  <c r="K543" i="3" s="1"/>
  <c r="C19" i="6" s="1"/>
  <c r="K289" i="3"/>
  <c r="K454" i="3"/>
  <c r="K327" i="3"/>
  <c r="K318" i="3"/>
  <c r="K339" i="3"/>
  <c r="K489" i="3"/>
  <c r="K493" i="3"/>
  <c r="K294" i="3"/>
  <c r="K293" i="3" s="1"/>
  <c r="C11" i="6" s="1"/>
  <c r="K449" i="3"/>
  <c r="K584" i="3"/>
  <c r="K302" i="3"/>
  <c r="K426" i="3"/>
  <c r="K567" i="3"/>
  <c r="K208" i="3"/>
  <c r="K231" i="3"/>
  <c r="K235" i="3"/>
  <c r="K220" i="3"/>
  <c r="K266" i="3"/>
  <c r="K683" i="3"/>
  <c r="K755" i="3"/>
  <c r="K754" i="3" s="1"/>
  <c r="C26" i="6" s="1"/>
  <c r="K18" i="3"/>
  <c r="K794" i="3"/>
  <c r="K774" i="3" s="1"/>
  <c r="C27" i="6" s="1"/>
  <c r="K588" i="3"/>
  <c r="K133" i="3"/>
  <c r="K147" i="3"/>
  <c r="K192" i="3"/>
  <c r="K64" i="3"/>
  <c r="K88" i="3"/>
  <c r="K95" i="3"/>
  <c r="K112" i="3"/>
  <c r="K162" i="3"/>
  <c r="K177" i="3"/>
  <c r="K171" i="3"/>
  <c r="K182" i="3"/>
  <c r="K186" i="3"/>
  <c r="K75" i="3"/>
  <c r="K82" i="3"/>
  <c r="K152" i="3"/>
  <c r="K105" i="3"/>
  <c r="K125" i="3"/>
  <c r="K142" i="3"/>
  <c r="K57" i="3"/>
  <c r="K121" i="3"/>
  <c r="K37" i="3"/>
  <c r="K41" i="3"/>
  <c r="K48" i="3"/>
  <c r="K52" i="3"/>
  <c r="K51" i="3"/>
  <c r="K49" i="3"/>
  <c r="K19" i="3"/>
  <c r="K26" i="3"/>
  <c r="K32" i="3"/>
  <c r="H25" i="6" l="1"/>
  <c r="AP25" i="6"/>
  <c r="AD25" i="6"/>
  <c r="J25" i="6"/>
  <c r="AL25" i="6"/>
  <c r="Z25" i="6"/>
  <c r="AT25" i="6"/>
  <c r="AN25" i="6"/>
  <c r="AH25" i="6"/>
  <c r="V25" i="6"/>
  <c r="L25" i="6"/>
  <c r="X25" i="6"/>
  <c r="T25" i="6"/>
  <c r="AF25" i="6"/>
  <c r="AB25" i="6"/>
  <c r="AX25" i="6"/>
  <c r="AV25" i="6"/>
  <c r="AR25" i="6"/>
  <c r="P25" i="6"/>
  <c r="AJ25" i="6"/>
  <c r="D25" i="6"/>
  <c r="N25" i="6"/>
  <c r="F25" i="6"/>
  <c r="R25" i="6"/>
  <c r="AN18" i="6"/>
  <c r="T18" i="6"/>
  <c r="AR18" i="6"/>
  <c r="AP18" i="6"/>
  <c r="R18" i="6"/>
  <c r="AD18" i="6"/>
  <c r="D18" i="6"/>
  <c r="AF18" i="6"/>
  <c r="AX18" i="6"/>
  <c r="P18" i="6"/>
  <c r="N18" i="6"/>
  <c r="AL18" i="6"/>
  <c r="AB18" i="6"/>
  <c r="Z18" i="6"/>
  <c r="F18" i="6"/>
  <c r="AV18" i="6"/>
  <c r="AJ18" i="6"/>
  <c r="J18" i="6"/>
  <c r="H18" i="6"/>
  <c r="AH18" i="6"/>
  <c r="X18" i="6"/>
  <c r="L18" i="6"/>
  <c r="AT18" i="6"/>
  <c r="V18" i="6"/>
  <c r="AP19" i="6"/>
  <c r="AR19" i="6"/>
  <c r="R19" i="6"/>
  <c r="AF19" i="6"/>
  <c r="AD19" i="6"/>
  <c r="AX19" i="6"/>
  <c r="H19" i="6"/>
  <c r="AL19" i="6"/>
  <c r="D19" i="6"/>
  <c r="T19" i="6"/>
  <c r="V19" i="6"/>
  <c r="Z19" i="6"/>
  <c r="AJ19" i="6"/>
  <c r="L19" i="6"/>
  <c r="J19" i="6"/>
  <c r="AV19" i="6"/>
  <c r="P19" i="6"/>
  <c r="AH19" i="6"/>
  <c r="AN19" i="6"/>
  <c r="AT19" i="6"/>
  <c r="X19" i="6"/>
  <c r="AB19" i="6"/>
  <c r="F19" i="6"/>
  <c r="N19" i="6"/>
  <c r="AV27" i="6"/>
  <c r="H27" i="6"/>
  <c r="Z27" i="6"/>
  <c r="T27" i="6"/>
  <c r="AL27" i="6"/>
  <c r="AF27" i="6"/>
  <c r="AN27" i="6"/>
  <c r="N27" i="6"/>
  <c r="AR27" i="6"/>
  <c r="AT27" i="6"/>
  <c r="AB27" i="6"/>
  <c r="J27" i="6"/>
  <c r="D27" i="6"/>
  <c r="AH27" i="6"/>
  <c r="R27" i="6"/>
  <c r="L27" i="6"/>
  <c r="AX27" i="6"/>
  <c r="AD27" i="6"/>
  <c r="X27" i="6"/>
  <c r="P27" i="6"/>
  <c r="F27" i="6"/>
  <c r="AP27" i="6"/>
  <c r="AJ27" i="6"/>
  <c r="V27" i="6"/>
  <c r="AR11" i="6"/>
  <c r="R11" i="6"/>
  <c r="AT11" i="6"/>
  <c r="AB11" i="6"/>
  <c r="V11" i="6"/>
  <c r="AF11" i="6"/>
  <c r="AN11" i="6"/>
  <c r="J11" i="6"/>
  <c r="N11" i="6"/>
  <c r="AH11" i="6"/>
  <c r="D11" i="6"/>
  <c r="Z11" i="6"/>
  <c r="H11" i="6"/>
  <c r="AL11" i="6"/>
  <c r="T11" i="6"/>
  <c r="L11" i="6"/>
  <c r="AV11" i="6"/>
  <c r="P11" i="6"/>
  <c r="F11" i="6"/>
  <c r="X11" i="6"/>
  <c r="AX11" i="6"/>
  <c r="AD11" i="6"/>
  <c r="AJ11" i="6"/>
  <c r="AP11" i="6"/>
  <c r="AV26" i="6"/>
  <c r="T26" i="6"/>
  <c r="P26" i="6"/>
  <c r="AP26" i="6"/>
  <c r="X26" i="6"/>
  <c r="AL26" i="6"/>
  <c r="L26" i="6"/>
  <c r="V26" i="6"/>
  <c r="AB26" i="6"/>
  <c r="N26" i="6"/>
  <c r="AJ26" i="6"/>
  <c r="AR26" i="6"/>
  <c r="AT26" i="6"/>
  <c r="AF26" i="6"/>
  <c r="F26" i="6"/>
  <c r="J26" i="6"/>
  <c r="AX26" i="6"/>
  <c r="R26" i="6"/>
  <c r="Z26" i="6"/>
  <c r="AD26" i="6"/>
  <c r="AH26" i="6"/>
  <c r="AN26" i="6"/>
  <c r="D26" i="6"/>
  <c r="H26" i="6"/>
  <c r="R24" i="6"/>
  <c r="AD24" i="6"/>
  <c r="AH24" i="6"/>
  <c r="H24" i="6"/>
  <c r="J24" i="6"/>
  <c r="P24" i="6"/>
  <c r="AN24" i="6"/>
  <c r="F24" i="6"/>
  <c r="AX24" i="6"/>
  <c r="AT24" i="6"/>
  <c r="V24" i="6"/>
  <c r="AF24" i="6"/>
  <c r="AB24" i="6"/>
  <c r="AP24" i="6"/>
  <c r="AJ24" i="6"/>
  <c r="L24" i="6"/>
  <c r="AV24" i="6"/>
  <c r="X24" i="6"/>
  <c r="D24" i="6"/>
  <c r="AR24" i="6"/>
  <c r="T24" i="6"/>
  <c r="AL24" i="6"/>
  <c r="N24" i="6"/>
  <c r="Z24" i="6"/>
  <c r="K338" i="3"/>
  <c r="C14" i="6" s="1"/>
  <c r="K274" i="3"/>
  <c r="C10" i="6" s="1"/>
  <c r="K301" i="3"/>
  <c r="C12" i="6" s="1"/>
  <c r="K699" i="3"/>
  <c r="C23" i="6" s="1"/>
  <c r="K434" i="3"/>
  <c r="C16" i="6" s="1"/>
  <c r="K687" i="3"/>
  <c r="C22" i="6" s="1"/>
  <c r="K317" i="3"/>
  <c r="C13" i="6" s="1"/>
  <c r="K363" i="3"/>
  <c r="C15" i="6" s="1"/>
  <c r="K225" i="3"/>
  <c r="C9" i="6" s="1"/>
  <c r="K205" i="3"/>
  <c r="C8" i="6" s="1"/>
  <c r="K555" i="3"/>
  <c r="C20" i="6" s="1"/>
  <c r="K592" i="3"/>
  <c r="C21" i="6" s="1"/>
  <c r="K453" i="3"/>
  <c r="C17" i="6" s="1"/>
  <c r="K8" i="3"/>
  <c r="C4" i="6" s="1"/>
  <c r="K132" i="3"/>
  <c r="C7" i="6" s="1"/>
  <c r="K56" i="3"/>
  <c r="C6" i="6" s="1"/>
  <c r="K47" i="3"/>
  <c r="K50" i="3"/>
  <c r="K9" i="3"/>
  <c r="AJ21" i="6" l="1"/>
  <c r="AX21" i="6"/>
  <c r="N21" i="6"/>
  <c r="Z21" i="6"/>
  <c r="R21" i="6"/>
  <c r="AL21" i="6"/>
  <c r="D21" i="6"/>
  <c r="H21" i="6"/>
  <c r="P21" i="6"/>
  <c r="AV21" i="6"/>
  <c r="AN21" i="6"/>
  <c r="J21" i="6"/>
  <c r="L21" i="6"/>
  <c r="AF21" i="6"/>
  <c r="X21" i="6"/>
  <c r="AH21" i="6"/>
  <c r="AP21" i="6"/>
  <c r="T21" i="6"/>
  <c r="V21" i="6"/>
  <c r="AR21" i="6"/>
  <c r="AB21" i="6"/>
  <c r="AT21" i="6"/>
  <c r="F21" i="6"/>
  <c r="AD21" i="6"/>
  <c r="V20" i="6"/>
  <c r="AN20" i="6"/>
  <c r="J20" i="6"/>
  <c r="Z20" i="6"/>
  <c r="AX20" i="6"/>
  <c r="AT20" i="6"/>
  <c r="AF20" i="6"/>
  <c r="H20" i="6"/>
  <c r="F20" i="6"/>
  <c r="AR20" i="6"/>
  <c r="AL20" i="6"/>
  <c r="AD20" i="6"/>
  <c r="P20" i="6"/>
  <c r="N20" i="6"/>
  <c r="T20" i="6"/>
  <c r="L20" i="6"/>
  <c r="R20" i="6"/>
  <c r="AJ20" i="6"/>
  <c r="X20" i="6"/>
  <c r="AP20" i="6"/>
  <c r="AH20" i="6"/>
  <c r="AV20" i="6"/>
  <c r="AB20" i="6"/>
  <c r="D20" i="6"/>
  <c r="AP8" i="6"/>
  <c r="AB8" i="6"/>
  <c r="AX8" i="6"/>
  <c r="L8" i="6"/>
  <c r="AJ8" i="6"/>
  <c r="F8" i="6"/>
  <c r="X8" i="6"/>
  <c r="AD8" i="6"/>
  <c r="D8" i="6"/>
  <c r="AR8" i="6"/>
  <c r="Z8" i="6"/>
  <c r="J8" i="6"/>
  <c r="AN8" i="6"/>
  <c r="AL8" i="6"/>
  <c r="AV8" i="6"/>
  <c r="H8" i="6"/>
  <c r="AH8" i="6"/>
  <c r="N8" i="6"/>
  <c r="V8" i="6"/>
  <c r="R8" i="6"/>
  <c r="AT8" i="6"/>
  <c r="T8" i="6"/>
  <c r="AF8" i="6"/>
  <c r="P8" i="6"/>
  <c r="AJ9" i="6"/>
  <c r="AX9" i="6"/>
  <c r="X9" i="6"/>
  <c r="P9" i="6"/>
  <c r="N9" i="6"/>
  <c r="AV9" i="6"/>
  <c r="D9" i="6"/>
  <c r="AL9" i="6"/>
  <c r="V9" i="6"/>
  <c r="AN9" i="6"/>
  <c r="AH9" i="6"/>
  <c r="AT9" i="6"/>
  <c r="L9" i="6"/>
  <c r="AD9" i="6"/>
  <c r="T9" i="6"/>
  <c r="AR9" i="6"/>
  <c r="H9" i="6"/>
  <c r="J9" i="6"/>
  <c r="AF9" i="6"/>
  <c r="R9" i="6"/>
  <c r="Z9" i="6"/>
  <c r="AB9" i="6"/>
  <c r="AP9" i="6"/>
  <c r="F9" i="6"/>
  <c r="AV15" i="6"/>
  <c r="AF15" i="6"/>
  <c r="J15" i="6"/>
  <c r="X15" i="6"/>
  <c r="AL15" i="6"/>
  <c r="AT15" i="6"/>
  <c r="AR15" i="6"/>
  <c r="P15" i="6"/>
  <c r="D15" i="6"/>
  <c r="R15" i="6"/>
  <c r="V15" i="6"/>
  <c r="F15" i="6"/>
  <c r="AX15" i="6"/>
  <c r="AB15" i="6"/>
  <c r="L15" i="6"/>
  <c r="AH15" i="6"/>
  <c r="H15" i="6"/>
  <c r="AD15" i="6"/>
  <c r="N15" i="6"/>
  <c r="AJ15" i="6"/>
  <c r="T15" i="6"/>
  <c r="AP15" i="6"/>
  <c r="Z15" i="6"/>
  <c r="AN15" i="6"/>
  <c r="AV13" i="6"/>
  <c r="N13" i="6"/>
  <c r="AP13" i="6"/>
  <c r="AL13" i="6"/>
  <c r="R13" i="6"/>
  <c r="L13" i="6"/>
  <c r="AF13" i="6"/>
  <c r="D13" i="6"/>
  <c r="AH13" i="6"/>
  <c r="X13" i="6"/>
  <c r="T13" i="6"/>
  <c r="V13" i="6"/>
  <c r="J13" i="6"/>
  <c r="AD13" i="6"/>
  <c r="H13" i="6"/>
  <c r="AT13" i="6"/>
  <c r="P13" i="6"/>
  <c r="AX13" i="6"/>
  <c r="AB13" i="6"/>
  <c r="AN13" i="6"/>
  <c r="F13" i="6"/>
  <c r="AJ13" i="6"/>
  <c r="Z13" i="6"/>
  <c r="AR13" i="6"/>
  <c r="D22" i="6"/>
  <c r="F22" i="6"/>
  <c r="AD22" i="6"/>
  <c r="T22" i="6"/>
  <c r="X22" i="6"/>
  <c r="AB22" i="6"/>
  <c r="R22" i="6"/>
  <c r="P22" i="6"/>
  <c r="AH22" i="6"/>
  <c r="Z22" i="6"/>
  <c r="J22" i="6"/>
  <c r="H22" i="6"/>
  <c r="AF22" i="6"/>
  <c r="AJ22" i="6"/>
  <c r="AR22" i="6"/>
  <c r="AP22" i="6"/>
  <c r="AL22" i="6"/>
  <c r="AV22" i="6"/>
  <c r="N22" i="6"/>
  <c r="AT22" i="6"/>
  <c r="V22" i="6"/>
  <c r="AN22" i="6"/>
  <c r="AX22" i="6"/>
  <c r="L22" i="6"/>
  <c r="AH16" i="6"/>
  <c r="AF16" i="6"/>
  <c r="J16" i="6"/>
  <c r="AT16" i="6"/>
  <c r="AJ16" i="6"/>
  <c r="X16" i="6"/>
  <c r="N16" i="6"/>
  <c r="L16" i="6"/>
  <c r="AN16" i="6"/>
  <c r="AL16" i="6"/>
  <c r="P16" i="6"/>
  <c r="AR16" i="6"/>
  <c r="AX16" i="6"/>
  <c r="T16" i="6"/>
  <c r="AV16" i="6"/>
  <c r="AP16" i="6"/>
  <c r="V16" i="6"/>
  <c r="D16" i="6"/>
  <c r="Z16" i="6"/>
  <c r="F16" i="6"/>
  <c r="H16" i="6"/>
  <c r="AB16" i="6"/>
  <c r="AD16" i="6"/>
  <c r="R16" i="6"/>
  <c r="AR23" i="6"/>
  <c r="AB23" i="6"/>
  <c r="D23" i="6"/>
  <c r="X23" i="6"/>
  <c r="AH23" i="6"/>
  <c r="H23" i="6"/>
  <c r="AL23" i="6"/>
  <c r="AT23" i="6"/>
  <c r="N23" i="6"/>
  <c r="P23" i="6"/>
  <c r="T23" i="6"/>
  <c r="AD23" i="6"/>
  <c r="F23" i="6"/>
  <c r="Z23" i="6"/>
  <c r="R23" i="6"/>
  <c r="AF23" i="6"/>
  <c r="AJ23" i="6"/>
  <c r="L23" i="6"/>
  <c r="J23" i="6"/>
  <c r="AP23" i="6"/>
  <c r="AX23" i="6"/>
  <c r="AN23" i="6"/>
  <c r="AV23" i="6"/>
  <c r="V23" i="6"/>
  <c r="AR6" i="6"/>
  <c r="P6" i="6"/>
  <c r="AL6" i="6"/>
  <c r="AD6" i="6"/>
  <c r="N6" i="6"/>
  <c r="AX6" i="6"/>
  <c r="Z6" i="6"/>
  <c r="J6" i="6"/>
  <c r="AF6" i="6"/>
  <c r="AT6" i="6"/>
  <c r="AB6" i="6"/>
  <c r="L6" i="6"/>
  <c r="AP6" i="6"/>
  <c r="AN6" i="6"/>
  <c r="H6" i="6"/>
  <c r="D6" i="6"/>
  <c r="X6" i="6"/>
  <c r="F6" i="6"/>
  <c r="AJ6" i="6"/>
  <c r="AV6" i="6"/>
  <c r="AH6" i="6"/>
  <c r="R6" i="6"/>
  <c r="T6" i="6"/>
  <c r="V6" i="6"/>
  <c r="X12" i="6"/>
  <c r="AR12" i="6"/>
  <c r="AH12" i="6"/>
  <c r="J12" i="6"/>
  <c r="AB12" i="6"/>
  <c r="P12" i="6"/>
  <c r="F12" i="6"/>
  <c r="AJ12" i="6"/>
  <c r="L12" i="6"/>
  <c r="V12" i="6"/>
  <c r="AN12" i="6"/>
  <c r="R12" i="6"/>
  <c r="AV12" i="6"/>
  <c r="AT12" i="6"/>
  <c r="H12" i="6"/>
  <c r="AF12" i="6"/>
  <c r="D12" i="6"/>
  <c r="AP12" i="6"/>
  <c r="AX12" i="6"/>
  <c r="N12" i="6"/>
  <c r="AL12" i="6"/>
  <c r="AD12" i="6"/>
  <c r="T12" i="6"/>
  <c r="Z12" i="6"/>
  <c r="AR17" i="6"/>
  <c r="AF17" i="6"/>
  <c r="T17" i="6"/>
  <c r="P17" i="6"/>
  <c r="D17" i="6"/>
  <c r="V17" i="6"/>
  <c r="AV17" i="6"/>
  <c r="J17" i="6"/>
  <c r="AT17" i="6"/>
  <c r="AX17" i="6"/>
  <c r="AH17" i="6"/>
  <c r="L17" i="6"/>
  <c r="X17" i="6"/>
  <c r="AJ17" i="6"/>
  <c r="AB17" i="6"/>
  <c r="AL17" i="6"/>
  <c r="F17" i="6"/>
  <c r="H17" i="6"/>
  <c r="R17" i="6"/>
  <c r="AD17" i="6"/>
  <c r="Z17" i="6"/>
  <c r="AN17" i="6"/>
  <c r="AP17" i="6"/>
  <c r="N17" i="6"/>
  <c r="D7" i="6"/>
  <c r="AH7" i="6"/>
  <c r="AP7" i="6"/>
  <c r="AL7" i="6"/>
  <c r="AR7" i="6"/>
  <c r="AX7" i="6"/>
  <c r="AN7" i="6"/>
  <c r="AV7" i="6"/>
  <c r="AT7" i="6"/>
  <c r="N7" i="6"/>
  <c r="F7" i="6"/>
  <c r="L7" i="6"/>
  <c r="P7" i="6"/>
  <c r="J7" i="6"/>
  <c r="H7" i="6"/>
  <c r="T7" i="6"/>
  <c r="X7" i="6"/>
  <c r="AD7" i="6"/>
  <c r="V7" i="6"/>
  <c r="Z7" i="6"/>
  <c r="AJ7" i="6"/>
  <c r="R7" i="6"/>
  <c r="AB7" i="6"/>
  <c r="AF7" i="6"/>
  <c r="AV4" i="6"/>
  <c r="F4" i="6"/>
  <c r="X4" i="6"/>
  <c r="V4" i="6"/>
  <c r="AJ4" i="6"/>
  <c r="Z4" i="6"/>
  <c r="H4" i="6"/>
  <c r="AL4" i="6"/>
  <c r="T4" i="6"/>
  <c r="P4" i="6"/>
  <c r="AH4" i="6"/>
  <c r="AX4" i="6"/>
  <c r="AR4" i="6"/>
  <c r="R4" i="6"/>
  <c r="D4" i="6"/>
  <c r="AD4" i="6"/>
  <c r="AF4" i="6"/>
  <c r="AT4" i="6"/>
  <c r="L4" i="6"/>
  <c r="N4" i="6"/>
  <c r="AB4" i="6"/>
  <c r="AP4" i="6"/>
  <c r="J4" i="6"/>
  <c r="AN4" i="6"/>
  <c r="AN10" i="6"/>
  <c r="AB10" i="6"/>
  <c r="J10" i="6"/>
  <c r="AT10" i="6"/>
  <c r="V10" i="6"/>
  <c r="AF10" i="6"/>
  <c r="AP10" i="6"/>
  <c r="X10" i="6"/>
  <c r="H10" i="6"/>
  <c r="AL10" i="6"/>
  <c r="T10" i="6"/>
  <c r="AJ10" i="6"/>
  <c r="AV10" i="6"/>
  <c r="F10" i="6"/>
  <c r="AH10" i="6"/>
  <c r="D10" i="6"/>
  <c r="P10" i="6"/>
  <c r="R10" i="6"/>
  <c r="AD10" i="6"/>
  <c r="N10" i="6"/>
  <c r="AR10" i="6"/>
  <c r="L10" i="6"/>
  <c r="AX10" i="6"/>
  <c r="Z10" i="6"/>
  <c r="AJ14" i="6"/>
  <c r="X14" i="6"/>
  <c r="AL14" i="6"/>
  <c r="T14" i="6"/>
  <c r="N14" i="6"/>
  <c r="F14" i="6"/>
  <c r="AN14" i="6"/>
  <c r="Z14" i="6"/>
  <c r="AR14" i="6"/>
  <c r="H14" i="6"/>
  <c r="AF14" i="6"/>
  <c r="J14" i="6"/>
  <c r="AX14" i="6"/>
  <c r="R14" i="6"/>
  <c r="P14" i="6"/>
  <c r="AB14" i="6"/>
  <c r="AP14" i="6"/>
  <c r="AH14" i="6"/>
  <c r="D14" i="6"/>
  <c r="AT14" i="6"/>
  <c r="V14" i="6"/>
  <c r="AD14" i="6"/>
  <c r="AV14" i="6"/>
  <c r="L14" i="6"/>
  <c r="K25" i="3"/>
  <c r="K797" i="3" l="1"/>
  <c r="C5" i="6"/>
  <c r="AT5" i="6" l="1"/>
  <c r="AT28" i="6" s="1"/>
  <c r="X5" i="6"/>
  <c r="X28" i="6" s="1"/>
  <c r="F5" i="6"/>
  <c r="F28" i="6" s="1"/>
  <c r="AJ5" i="6"/>
  <c r="AJ28" i="6" s="1"/>
  <c r="T5" i="6"/>
  <c r="T28" i="6" s="1"/>
  <c r="AP5" i="6"/>
  <c r="AP28" i="6" s="1"/>
  <c r="R5" i="6"/>
  <c r="R28" i="6" s="1"/>
  <c r="J5" i="6"/>
  <c r="J28" i="6" s="1"/>
  <c r="AF5" i="6"/>
  <c r="AF28" i="6" s="1"/>
  <c r="P5" i="6"/>
  <c r="P28" i="6" s="1"/>
  <c r="AB5" i="6"/>
  <c r="AB28" i="6" s="1"/>
  <c r="AX5" i="6"/>
  <c r="AX28" i="6" s="1"/>
  <c r="AV5" i="6"/>
  <c r="AV28" i="6" s="1"/>
  <c r="AD5" i="6"/>
  <c r="AD28" i="6" s="1"/>
  <c r="N5" i="6"/>
  <c r="N28" i="6" s="1"/>
  <c r="AR5" i="6"/>
  <c r="AR28" i="6" s="1"/>
  <c r="L5" i="6"/>
  <c r="L28" i="6" s="1"/>
  <c r="AH5" i="6"/>
  <c r="AH28" i="6" s="1"/>
  <c r="D5" i="6"/>
  <c r="D28" i="6" s="1"/>
  <c r="E28" i="6" s="1"/>
  <c r="AN5" i="6"/>
  <c r="AN28" i="6" s="1"/>
  <c r="H5" i="6"/>
  <c r="H28" i="6" s="1"/>
  <c r="Z5" i="6"/>
  <c r="Z28" i="6" s="1"/>
  <c r="AL5" i="6"/>
  <c r="AL28" i="6" s="1"/>
  <c r="V5" i="6"/>
  <c r="V28" i="6" s="1"/>
  <c r="G28" i="6" l="1"/>
  <c r="I28" i="6" s="1"/>
  <c r="K28" i="6" s="1"/>
  <c r="M28" i="6" s="1"/>
  <c r="O28" i="6" s="1"/>
  <c r="Q28" i="6" s="1"/>
  <c r="S28" i="6" s="1"/>
  <c r="U28" i="6" s="1"/>
  <c r="W28" i="6" s="1"/>
  <c r="Y28" i="6" s="1"/>
  <c r="AA28" i="6" s="1"/>
  <c r="AC28" i="6" s="1"/>
  <c r="AE28" i="6" s="1"/>
  <c r="AG28" i="6" s="1"/>
  <c r="AI28" i="6" s="1"/>
  <c r="AK28" i="6" s="1"/>
  <c r="AM28" i="6" s="1"/>
  <c r="AO28" i="6" s="1"/>
  <c r="AQ28" i="6" s="1"/>
  <c r="AS28" i="6" s="1"/>
  <c r="AU28" i="6" s="1"/>
  <c r="AW28" i="6" s="1"/>
  <c r="AY28" i="6" s="1"/>
</calcChain>
</file>

<file path=xl/sharedStrings.xml><?xml version="1.0" encoding="utf-8"?>
<sst xmlns="http://schemas.openxmlformats.org/spreadsheetml/2006/main" count="4546" uniqueCount="2343">
  <si>
    <t>CDHU</t>
  </si>
  <si>
    <t>UN</t>
  </si>
  <si>
    <t>01.06.031</t>
  </si>
  <si>
    <t>Elaboração de projeto de adequação de entrada de energia elétrica junto a concessionária, com medição em média tensão, subestação simplificada e demanda de 75 kVA a 300 kVA</t>
  </si>
  <si>
    <t>01.17.051</t>
  </si>
  <si>
    <t>TX</t>
  </si>
  <si>
    <t>M2</t>
  </si>
  <si>
    <t>M</t>
  </si>
  <si>
    <t>M3</t>
  </si>
  <si>
    <t>CJ</t>
  </si>
  <si>
    <t>02.09.130</t>
  </si>
  <si>
    <t>02.10.060</t>
  </si>
  <si>
    <t>Locação de vias, calçadas, tanques e lagoas</t>
  </si>
  <si>
    <t>KG</t>
  </si>
  <si>
    <t>05.10.025</t>
  </si>
  <si>
    <t>Transporte de solo de 1ª e 2ª categoria por caminhão para distâncias superiores ao 15° km até o 20° km</t>
  </si>
  <si>
    <t>07.01.120</t>
  </si>
  <si>
    <t>Carga e remoção de terra até a distância média de 1 km</t>
  </si>
  <si>
    <t>10</t>
  </si>
  <si>
    <t>11</t>
  </si>
  <si>
    <t>11.18.040</t>
  </si>
  <si>
    <t>12</t>
  </si>
  <si>
    <t>12.05.010</t>
  </si>
  <si>
    <t>Taxa de mobilização e desmobilização de equipamentos para execução de estaca escavada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</si>
  <si>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</si>
  <si>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</si>
  <si>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</si>
  <si>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</si>
  <si>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</si>
  <si>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</si>
  <si>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</si>
  <si>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</si>
  <si>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</si>
  <si>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</si>
  <si>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</si>
  <si>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</si>
  <si>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34.04.050</t>
  </si>
  <si>
    <t>Árvore ornamental tipo Pata de Vaca - h= 2,00 m</t>
  </si>
  <si>
    <t>34.04.370</t>
  </si>
  <si>
    <t>Árvore ornamental tipo Quaresmeira - h= 1,50 / 2,00 m</t>
  </si>
  <si>
    <t>43.07.330</t>
  </si>
  <si>
    <t>43.07.350</t>
  </si>
  <si>
    <t>43.07.360</t>
  </si>
  <si>
    <t>45.01.060</t>
  </si>
  <si>
    <t>Unidade</t>
  </si>
  <si>
    <t>SINAPI/SP</t>
  </si>
  <si>
    <t>15,57</t>
  </si>
  <si>
    <t>35,87</t>
  </si>
  <si>
    <t>36,14</t>
  </si>
  <si>
    <t>17,89</t>
  </si>
  <si>
    <t>67,74</t>
  </si>
  <si>
    <t>90702</t>
  </si>
  <si>
    <t>TUBO DE PVC CORRUGADO DE DUPLA PAREDE PARA REDE COLETORA DE ESGOTO, DN 200 MM, JUNTA ELÁSTICA - FORNECIMENTO E ASSENTAMENTO. AF_01/2021</t>
  </si>
  <si>
    <t>124,42</t>
  </si>
  <si>
    <t>90703</t>
  </si>
  <si>
    <t>TUBO DE PVC CORRUGADO DE DUPLA PAREDE PARA REDE COLETORA DE ESGOTO, DN 250 MM, JUNTA ELÁSTICA - FORNECIMENTO E ASSENTAMENTO. AF_01/2021</t>
  </si>
  <si>
    <t>194,32</t>
  </si>
  <si>
    <t>4,71</t>
  </si>
  <si>
    <t>12,30</t>
  </si>
  <si>
    <t>18,09</t>
  </si>
  <si>
    <t>45,24</t>
  </si>
  <si>
    <t>71,85</t>
  </si>
  <si>
    <t>8,79</t>
  </si>
  <si>
    <t>98459</t>
  </si>
  <si>
    <t>TAPUME COM TELHA METÁLICA. AF_03/2024</t>
  </si>
  <si>
    <t>93,27</t>
  </si>
  <si>
    <t>99,43</t>
  </si>
  <si>
    <t>38,58</t>
  </si>
  <si>
    <t>20,50</t>
  </si>
  <si>
    <t>113,78</t>
  </si>
  <si>
    <t>62,84</t>
  </si>
  <si>
    <t>13,64</t>
  </si>
  <si>
    <t>43,16</t>
  </si>
  <si>
    <t>14,92</t>
  </si>
  <si>
    <t>4,94</t>
  </si>
  <si>
    <t>7,14</t>
  </si>
  <si>
    <t>8,89</t>
  </si>
  <si>
    <t>4,30</t>
  </si>
  <si>
    <t>1,80</t>
  </si>
  <si>
    <t>0,71</t>
  </si>
  <si>
    <t>60,01</t>
  </si>
  <si>
    <t>17,96</t>
  </si>
  <si>
    <t>147,81</t>
  </si>
  <si>
    <t>21,32</t>
  </si>
  <si>
    <t>49,33</t>
  </si>
  <si>
    <t>94213</t>
  </si>
  <si>
    <t>TELHAMENTO COM TELHA DE AÇO/ALUMÍNIO E = 0,5 MM, COM ATÉ 2 ÁGUAS, INCLUSO IÇAMENTO. AF_07/2019</t>
  </si>
  <si>
    <t>72,56</t>
  </si>
  <si>
    <t>91,35</t>
  </si>
  <si>
    <t>11,91</t>
  </si>
  <si>
    <t>11,01</t>
  </si>
  <si>
    <t>34,33</t>
  </si>
  <si>
    <t>9,17</t>
  </si>
  <si>
    <t>65,40</t>
  </si>
  <si>
    <t>59,49</t>
  </si>
  <si>
    <t>97974</t>
  </si>
  <si>
    <t>POÇO DE INSPEÇÃO CIRCULAR PARA ESGOTO, EM CONCRETO PRÉ-MOLDADO, DIÂMETRO INTERNO = 0,60 M, PROFUNDIDADE = 0,90 M, EXCLUINDO TAMPÃO. AF_12/2020_PA</t>
  </si>
  <si>
    <t>501,05</t>
  </si>
  <si>
    <t>99268</t>
  </si>
  <si>
    <t>POÇO DE INSPEÇÃO CIRCULAR PARA DRENAGEM, EM CONCRETO PRÉ-MOLDADO, DIÂMETRO INTERNO = 0,60 M, PROFUNDIDADE = 0,90 M, EXCLUINDO TAMPÃO. AF_12/2020_PA</t>
  </si>
  <si>
    <t>496,70</t>
  </si>
  <si>
    <t>94263</t>
  </si>
  <si>
    <t>GUIA (MEIO-FIO) CONCRETO, MOLDADA  IN LOCO  EM TRECHO RETO COM EXTRUSORA, 13 CM BASE X 22 CM ALTURA. AF_01/2024</t>
  </si>
  <si>
    <t>36,69</t>
  </si>
  <si>
    <t>63,74</t>
  </si>
  <si>
    <t>40,44</t>
  </si>
  <si>
    <t>100705</t>
  </si>
  <si>
    <t>TARJETA TIPO LIVRE/OCUPADO PARA PORTA DE BANHEIRO. AF_12/2019</t>
  </si>
  <si>
    <t>87,81</t>
  </si>
  <si>
    <t>100897</t>
  </si>
  <si>
    <t>ESTACA ESCAVADA MECANICAMENTE, SEM FLUIDO ESTABILIZANTE, COM 40CM DE DIÂMETRO, CONCRETO LANÇADO POR CAMINHÃO BETONEIRA (EXCLUSIVE MOBILIZAÇÃO E DESMOBILIZAÇÃO). AF_01/2020_PA</t>
  </si>
  <si>
    <t>110,25</t>
  </si>
  <si>
    <t>96619</t>
  </si>
  <si>
    <t>LASTRO DE CONCRETO MAGRO, APLICADO EM BLOCOS DE COROAMENTO OU SAPATAS, ESPESSURA DE 5 CM. AF_01/2024</t>
  </si>
  <si>
    <t>96622</t>
  </si>
  <si>
    <t>LASTRO COM MATERIAL GRANULAR, APLICADO EM PISOS OU LAJES SOBRE SOLO, ESPESSURA DE *5 CM*. AF_01/2024</t>
  </si>
  <si>
    <t>196,06</t>
  </si>
  <si>
    <t>97083</t>
  </si>
  <si>
    <t>COMPACTAÇÃO MECÂNICA DE SOLO PARA EXECUÇÃO DE RADIER, PISO DE CONCRETO OU LAJE SOBRE SOLO, COM COMPACTADOR DE SOLOS A PERCUSSÃO. AF_09/2021</t>
  </si>
  <si>
    <t>97086</t>
  </si>
  <si>
    <t>FABRICAÇÃO, MONTAGEM E DESMONTAGEM DE FORMA PARA RADIER, PISO DE CONCRETO OU LAJE SOBRE SOLO, EM MADEIRA SERRADA, 4 UTILIZAÇÕES. AF_09/2021</t>
  </si>
  <si>
    <t>158,24</t>
  </si>
  <si>
    <t>97087</t>
  </si>
  <si>
    <t>CAMADA SEPARADORA PARA EXECUÇÃO DE RADIER, PISO DE CONCRETO OU LAJE SOBRE SOLO, EM LONA PLÁSTICA. AF_09/2021</t>
  </si>
  <si>
    <t>97088</t>
  </si>
  <si>
    <t>ARMAÇÃO PARA EXECUÇÃO DE RADIER, PISO DE CONCRETO OU LAJE SOBRE SOLO, COM USO DE TELA Q-92. AF_09/2021</t>
  </si>
  <si>
    <t>16,11</t>
  </si>
  <si>
    <t>97096</t>
  </si>
  <si>
    <t>CONCRETAGEM DE RADIER, PISO DE CONCRETO OU LAJE SOBRE SOLO, FCK 30 MPA - LANÇAMENTO, ADENSAMENTO E ACABAMENTO. AF_09/2021</t>
  </si>
  <si>
    <t>537,11</t>
  </si>
  <si>
    <t>100324</t>
  </si>
  <si>
    <t>LASTRO COM MATERIAL GRANULAR (PEDRA BRITADA N.1 E PEDRA BRITADA N.2), APLICADO EM PISOS OU LAJES SOBRE SOLO, ESPESSURA DE *10 CM*. AF_01/2024</t>
  </si>
  <si>
    <t>164,89</t>
  </si>
  <si>
    <t>92443</t>
  </si>
  <si>
    <t>MONTAGEM E DESMONTAGEM DE FÔRMA DE PILARES RETANGULARES E ESTRUTURAS SIMILARES, PÉ-DIREITO SIMPLES, EM CHAPA DE MADEIRA COMPENSADA PLASTIFICADA, 18 UTILIZAÇÕES. AF_09/2020</t>
  </si>
  <si>
    <t>55,68</t>
  </si>
  <si>
    <t>92479</t>
  </si>
  <si>
    <t>MONTAGEM E DESMONTAGEM DE FÔRMA DE VIGA, ESCORAMENTO COM GARFO DE MADEIRA, PÉ-DIREITO SIMPLES, EM CHAPA DE MADEIRA PLASTIFICADA, 18 UTILIZAÇÕES. AF_09/2020</t>
  </si>
  <si>
    <t>78,70</t>
  </si>
  <si>
    <t>92514</t>
  </si>
  <si>
    <t>MONTAGEM E DESMONTAGEM DE FÔRMA DE LAJE MACIÇA, PÉ-DIREITO SIMPLES, EM CHAPA DE MADEIRA COMPENSADA RESINADA, 4 UTILIZAÇÕES. AF_09/2020</t>
  </si>
  <si>
    <t>53,16</t>
  </si>
  <si>
    <t>92526</t>
  </si>
  <si>
    <t>MONTAGEM E DESMONTAGEM DE FÔRMA DE LAJE MACIÇA, PÉ-DIREITO SIMPLES, EM CHAPA DE MADEIRA COMPENSADA PLASTIFICADA, 10 UTILIZAÇÕES. AF_09/2020</t>
  </si>
  <si>
    <t>43,28</t>
  </si>
  <si>
    <t>79,17</t>
  </si>
  <si>
    <t>96534</t>
  </si>
  <si>
    <t>FABRICAÇÃO, MONTAGEM E DESMONTAGEM DE FÔRMA PARA BLOCO DE COROAMENTO, EM MADEIRA SERRADA, E=25 MM, 4 UTILIZAÇÕES. AF_01/2024</t>
  </si>
  <si>
    <t>86,78</t>
  </si>
  <si>
    <t>96536</t>
  </si>
  <si>
    <t>FABRICAÇÃO, MONTAGEM E DESMONTAGEM DE FÔRMA PARA VIGA BALDRAME, EM MADEIRA SERRADA, E=25 MM, 4 UTILIZAÇÕES. AF_01/2024</t>
  </si>
  <si>
    <t>74,26</t>
  </si>
  <si>
    <t>92759</t>
  </si>
  <si>
    <t>ARMAÇÃO DE PILAR OU VIGA DE ESTRUTURA CONVENCIONAL DE CONCRETO ARMADO UTILIZANDO AÇO CA-60 DE 5,0 MM - MONTAGEM. AF_06/2022</t>
  </si>
  <si>
    <t>92760</t>
  </si>
  <si>
    <t>ARMAÇÃO DE PILAR OU VIGA DE ESTRUTURA CONVENCIONAL DE CONCRETO ARMADO UTILIZANDO AÇO CA-50 DE 6,3 MM - MONTAGEM. AF_06/2022</t>
  </si>
  <si>
    <t>92761</t>
  </si>
  <si>
    <t>ARMAÇÃO DE PILAR OU VIGA DE ESTRUTURA CONVENCIONAL DE CONCRETO ARMADO UTILIZANDO AÇO CA-50 DE 8,0 MM - MONTAGEM. AF_06/2022</t>
  </si>
  <si>
    <t>12,52</t>
  </si>
  <si>
    <t>92762</t>
  </si>
  <si>
    <t>ARMAÇÃO DE PILAR OU VIGA DE ESTRUTURA CONVENCIONAL DE CONCRETO ARMADO UTILIZANDO AÇO CA-50 DE 10,0 MM - MONTAGEM. AF_06/2022</t>
  </si>
  <si>
    <t>92763</t>
  </si>
  <si>
    <t>ARMAÇÃO DE PILAR OU VIGA DE ESTRUTURA CONVENCIONAL DE CONCRETO ARMADO UTILIZANDO AÇO CA-50 DE 12,5 MM - MONTAGEM. AF_06/2022</t>
  </si>
  <si>
    <t>92764</t>
  </si>
  <si>
    <t>ARMAÇÃO DE PILAR OU VIGA DE ESTRUTURA CONVENCIONAL DE CONCRETO ARMADO UTILIZANDO AÇO CA-50 DE 16,0 MM - MONTAGEM. AF_06/2022</t>
  </si>
  <si>
    <t>92765</t>
  </si>
  <si>
    <t>ARMAÇÃO DE PILAR OU VIGA DE ESTRUTURA CONVENCIONAL DE CONCRETO ARMADO UTILIZANDO AÇO CA-50 DE 20,0 MM - MONTAGEM. AF_06/2022</t>
  </si>
  <si>
    <t>9,92</t>
  </si>
  <si>
    <t>92768</t>
  </si>
  <si>
    <t>ARMAÇÃO DE LAJE DE ESTRUTURA CONVENCIONAL DE CONCRETO ARMADO UTILIZANDO AÇO CA-60 DE 5,0 MM - MONTAGEM. AF_06/2022</t>
  </si>
  <si>
    <t>14,21</t>
  </si>
  <si>
    <t>92769</t>
  </si>
  <si>
    <t>ARMAÇÃO DE LAJE DE ESTRUTURA CONVENCIONAL DE CONCRETO ARMADO UTILIZANDO AÇO CA-50 DE 6,3 MM - MONTAGEM. AF_06/2022</t>
  </si>
  <si>
    <t>12,98</t>
  </si>
  <si>
    <t>92770</t>
  </si>
  <si>
    <t>ARMAÇÃO DE LAJE DE ESTRUTURA CONVENCIONAL DE CONCRETO ARMADO UTILIZANDO AÇO CA-50 DE 8,0 MM - MONTAGEM. AF_06/2022</t>
  </si>
  <si>
    <t>11,90</t>
  </si>
  <si>
    <t>92884</t>
  </si>
  <si>
    <t>ARMAÇÃO UTILIZANDO AÇO CA-25 DE 10,0 MM - MONTAGEM. AF_06/2022</t>
  </si>
  <si>
    <t>92915</t>
  </si>
  <si>
    <t>ARMAÇÃO DE ESTRUTURAS DIVERSAS DE CONCRETO ARMADO, EXCETO VIGAS, PILARES, LAJES E FUNDAÇÕES, UTILIZANDO AÇO CA-60 DE 5,0 MM - MONTAGEM. AF_06/2022</t>
  </si>
  <si>
    <t>18,24</t>
  </si>
  <si>
    <t>10,33</t>
  </si>
  <si>
    <t>96544</t>
  </si>
  <si>
    <t>ARMAÇÃO DE BLOCO UTILIZANDO AÇO CA-50 DE 6,3 MM - MONTAGEM. AF_01/2024</t>
  </si>
  <si>
    <t>19,48</t>
  </si>
  <si>
    <t>96545</t>
  </si>
  <si>
    <t>ARMAÇÃO DE BLOCO UTILIZANDO AÇO CA-50 DE 8 MM - MONTAGEM. AF_01/2024</t>
  </si>
  <si>
    <t>17,13</t>
  </si>
  <si>
    <t>96546</t>
  </si>
  <si>
    <t>ARMAÇÃO DE BLOCO UTILIZANDO AÇO CA-50 DE 10 MM - MONTAGEM. AF_01/2024</t>
  </si>
  <si>
    <t>14,75</t>
  </si>
  <si>
    <t>11,05</t>
  </si>
  <si>
    <t>104920</t>
  </si>
  <si>
    <t>ARMAÇÃO DE BLOCO, SAPATA ISOLADA, VIGA BALDRAME E SAPATA CORRIDA UTILIZANDO AÇO CA-50 DE 12,5 MM - MONTAGEM. AF_01/2024</t>
  </si>
  <si>
    <t>11,08</t>
  </si>
  <si>
    <t>104921</t>
  </si>
  <si>
    <t>ARMAÇÃO DE BLOCO, SAPATA ISOLADA, VIGA BALDRAME E SAPATA CORRIDA UTILIZANDO AÇO CA-50 DE 16 MM - MONTAGEM. AF_01/2024</t>
  </si>
  <si>
    <t>10,28</t>
  </si>
  <si>
    <t>104922</t>
  </si>
  <si>
    <t>ARMAÇÃO DE BLOCO, SAPATA ISOLADA E SAPATA CORRIDA UTILIZANDO AÇO CA-50 DE 20 MM - MONTAGEM. AF_01/2024</t>
  </si>
  <si>
    <t>11,14</t>
  </si>
  <si>
    <t>94968</t>
  </si>
  <si>
    <t>CONCRETO MAGRO PARA LASTRO, TRAÇO 1:4,5:4,5 (EM MASSA SECA DE CIMENTO/ AREIA MÉDIA/ BRITA 1) - PREPARO MECÂNICO COM BETONEIRA 600 L. AF_05/2021</t>
  </si>
  <si>
    <t>341,87</t>
  </si>
  <si>
    <t>96557</t>
  </si>
  <si>
    <t>CONCRETAGEM DE BLOCO DE COROAMENTO OU VIGA BALDRAME, FCK 30 MPA, COM USO DE BOMBA - LANÇAMENTO, ADENSAMENTO E ACABAMENTO. AF_01/2024</t>
  </si>
  <si>
    <t>619,17</t>
  </si>
  <si>
    <t>93184</t>
  </si>
  <si>
    <t>VERGA PRÉ-MOLDADA COM ATÉ 1,5 M DE VÃO, ESPESSURA DE *20* CM. AF_03/2024</t>
  </si>
  <si>
    <t>28,40</t>
  </si>
  <si>
    <t>93200</t>
  </si>
  <si>
    <t>FIXAÇÃO (ENCUNHAMENTO) DE ALVENARIA DE VEDAÇÃO COM ARGAMASSA APLICADA COM BISNAGA. AF_03/2024</t>
  </si>
  <si>
    <t>13,33</t>
  </si>
  <si>
    <t>100763</t>
  </si>
  <si>
    <t>VIGA METÁLICA EM PERFIL LAMINADO OU SOLDADO EM AÇO ESTRUTURAL, COM CONEXÕES PARAFUSADAS, INCLUSOS MÃO DE OBRA, TRANSPORTE E IÇAMENTO UTILIZANDO GUINDASTE - FORNECIMENTO E INSTALAÇÃO. AF_01/2020_PSA</t>
  </si>
  <si>
    <t>16,01</t>
  </si>
  <si>
    <t>100775</t>
  </si>
  <si>
    <t>13,04</t>
  </si>
  <si>
    <t>98565</t>
  </si>
  <si>
    <t>PROTEÇÃO MECÂNICA DE SUPERFICIE HORIZONTAL COM ARGAMASSA DE CIMENTO E AREIA, TRAÇO 1:3, E=3CM. AF_09/2023</t>
  </si>
  <si>
    <t>57,32</t>
  </si>
  <si>
    <t>91834</t>
  </si>
  <si>
    <t>ELETRODUTO FLEXÍVEL CORRUGADO, PVC, DN 25 MM (3/4"), PARA CIRCUITOS TERMINAIS, INSTALADO EM FORRO - FORNECIMENTO E INSTALAÇÃO. AF_03/2023_PA</t>
  </si>
  <si>
    <t>22,05</t>
  </si>
  <si>
    <t>91836</t>
  </si>
  <si>
    <t>ELETRODUTO FLEXÍVEL CORRUGADO, PVC, DN 32 MM (1"), PARA CIRCUITOS TERMINAIS, INSTALADO EM FORRO - FORNECIMENTO E INSTALAÇÃO. AF_03/2023_PA</t>
  </si>
  <si>
    <t>25,00</t>
  </si>
  <si>
    <t>15,40</t>
  </si>
  <si>
    <t>91860</t>
  </si>
  <si>
    <t>ELETRODUTO FLEXÍVEL CORRUGADO, PEAD, DN 40 MM (1 1/4"), PARA CIRCUITOS TERMINAIS, INSTALADO EM PAREDE - FORNECIMENTO E INSTALAÇÃO. AF_03/2023</t>
  </si>
  <si>
    <t>16,93</t>
  </si>
  <si>
    <t>91866</t>
  </si>
  <si>
    <t>ELETRODUTO RÍGIDO ROSCÁVEL, PVC, DN 20 MM (1/2"), PARA CIRCUITOS TERMINAIS, INSTALADO EM LAJE - FORNECIMENTO E INSTALAÇÃO. AF_03/2023</t>
  </si>
  <si>
    <t>9,78</t>
  </si>
  <si>
    <t>91924</t>
  </si>
  <si>
    <t>CABO DE COBRE FLEXÍVEL ISOLADO, 1,5 MM², ANTI-CHAMA 450/750 V, PARA CIRCUITOS TERMINAIS - FORNECIMENTO E INSTALAÇÃO. AF_03/2023</t>
  </si>
  <si>
    <t>3,50</t>
  </si>
  <si>
    <t>91926</t>
  </si>
  <si>
    <t>CABO DE COBRE FLEXÍVEL ISOLADO, 2,5 MM², ANTI-CHAMA 450/750 V, PARA CIRCUITOS TERMINAIS - FORNECIMENTO E INSTALAÇÃO. AF_03/2023</t>
  </si>
  <si>
    <t>91928</t>
  </si>
  <si>
    <t>CABO DE COBRE FLEXÍVEL ISOLADO, 4 MM², ANTI-CHAMA 450/750 V, PARA CIRCUITOS TERMINAIS - FORNECIMENTO E INSTALAÇÃO. AF_03/2023</t>
  </si>
  <si>
    <t>7,47</t>
  </si>
  <si>
    <t>91929</t>
  </si>
  <si>
    <t>CABO DE COBRE FLEXÍVEL ISOLADO, 4 MM², ANTI-CHAMA 0,6/1,0 KV, PARA CIRCUITOS TERMINAIS - FORNECIMENTO E INSTALAÇÃO. AF_03/2023</t>
  </si>
  <si>
    <t>7,91</t>
  </si>
  <si>
    <t>91930</t>
  </si>
  <si>
    <t>CABO DE COBRE FLEXÍVEL ISOLADO, 6 MM², ANTI-CHAMA 450/750 V, PARA CIRCUITOS TERMINAIS - FORNECIMENTO E INSTALAÇÃO. AF_03/2023</t>
  </si>
  <si>
    <t>91931</t>
  </si>
  <si>
    <t>CABO DE COBRE FLEXÍVEL ISOLADO, 6 MM², ANTI-CHAMA 0,6/1,0 KV, PARA CIRCUITOS TERMINAIS - FORNECIMENTO E INSTALAÇÃO. AF_03/2023</t>
  </si>
  <si>
    <t>91932</t>
  </si>
  <si>
    <t>CABO DE COBRE FLEXÍVEL ISOLADO, 10 MM², ANTI-CHAMA 450/750 V, PARA CIRCUITOS TERMINAIS - FORNECIMENTO E INSTALAÇÃO. AF_03/2023</t>
  </si>
  <si>
    <t>92980</t>
  </si>
  <si>
    <t>CABO DE COBRE FLEXÍVEL ISOLADO, 10 MM², ANTI-CHAMA 0,6/1,0 KV, PARA DISTRIBUIÇÃO - FORNECIMENTO E INSTALAÇÃO. AF_10/2020</t>
  </si>
  <si>
    <t>10,43</t>
  </si>
  <si>
    <t>92982</t>
  </si>
  <si>
    <t>CABO DE COBRE FLEXÍVEL ISOLADO, 16 MM², ANTI-CHAMA 0,6/1,0 KV, PARA DISTRIBUIÇÃO - FORNECIMENTO E INSTALAÇÃO. AF_10/2020</t>
  </si>
  <si>
    <t>16,46</t>
  </si>
  <si>
    <t>92984</t>
  </si>
  <si>
    <t>CABO DE COBRE FLEXÍVEL ISOLADO, 25 MM², ANTI-CHAMA 0,6/1,0 KV, PARA REDE ENTERRADA DE DISTRIBUIÇÃO DE ENERGIA ELÉTRICA - FORNECIMENTO E INSTALAÇÃO. AF_12/2021</t>
  </si>
  <si>
    <t>28,27</t>
  </si>
  <si>
    <t>92988</t>
  </si>
  <si>
    <t>CABO DE COBRE FLEXÍVEL ISOLADO, 50 MM², ANTI-CHAMA 0,6/1,0 KV, PARA REDE ENTERRADA DE DISTRIBUIÇÃO DE ENERGIA ELÉTRICA - FORNECIMENTO E INSTALAÇÃO. AF_12/2021</t>
  </si>
  <si>
    <t>55,70</t>
  </si>
  <si>
    <t>92992</t>
  </si>
  <si>
    <t>CABO DE COBRE FLEXÍVEL ISOLADO, 95 MM², ANTI-CHAMA 0,6/1,0 KV, PARA REDE ENTERRADA DE DISTRIBUIÇÃO DE ENERGIA ELÉTRICA - FORNECIMENTO E INSTALAÇÃO. AF_12/2021</t>
  </si>
  <si>
    <t>99,03</t>
  </si>
  <si>
    <t>92996</t>
  </si>
  <si>
    <t>CABO DE COBRE FLEXÍVEL ISOLADO, 150 MM², ANTI-CHAMA 0,6/1,0 KV, PARA REDE ENTERRADA DE DISTRIBUIÇÃO DE ENERGIA ELÉTRICA - FORNECIMENTO E INSTALAÇÃO. AF_12/2021</t>
  </si>
  <si>
    <t>155,12</t>
  </si>
  <si>
    <t>93002</t>
  </si>
  <si>
    <t>CABO DE COBRE FLEXÍVEL ISOLADO, 300 MM², ANTI-CHAMA 0,6/1,0 KV, PARA REDE ENTERRADA DE DISTRIBUIÇÃO DE ENERGIA ELÉTRICA - FORNECIMENTO E INSTALAÇÃO. AF_12/2021</t>
  </si>
  <si>
    <t>324,01</t>
  </si>
  <si>
    <t>91937</t>
  </si>
  <si>
    <t>CAIXA OCTOGONAL 3" X 3", PVC, INSTALADA EM LAJE - FORNECIMENTO E INSTALAÇÃO. AF_03/2023</t>
  </si>
  <si>
    <t>20,20</t>
  </si>
  <si>
    <t>91940</t>
  </si>
  <si>
    <t>CAIXA RETANGULAR 4" X 2" MÉDIA (1,30 M DO PISO), PVC, INSTALADA EM PAREDE - FORNECIMENTO E INSTALAÇÃO. AF_03/2023</t>
  </si>
  <si>
    <t>24,45</t>
  </si>
  <si>
    <t>91943</t>
  </si>
  <si>
    <t>CAIXA RETANGULAR 4" X 4" MÉDIA (1,30 M DO PISO), PVC, INSTALADA EM PAREDE - FORNECIMENTO E INSTALAÇÃO. AF_03/2023</t>
  </si>
  <si>
    <t>27,29</t>
  </si>
  <si>
    <t>46,61</t>
  </si>
  <si>
    <t>95787</t>
  </si>
  <si>
    <t>CONDULETE DE ALUMÍNIO, TIPO LR, PARA ELETRODUTO DE AÇO GALVANIZADO DN 20 MM (3/4''), APARENTE - FORNECIMENTO E INSTALAÇÃO. AF_10/2022</t>
  </si>
  <si>
    <t>36,33</t>
  </si>
  <si>
    <t>95795</t>
  </si>
  <si>
    <t>CONDULETE DE ALUMÍNIO, TIPO T, PARA ELETRODUTO DE AÇO GALVANIZADO DN 20 MM (3/4''), APARENTE - FORNECIMENTO E INSTALAÇÃO. AF_10/2022</t>
  </si>
  <si>
    <t>41,44</t>
  </si>
  <si>
    <t>97886</t>
  </si>
  <si>
    <t>CAIXA ENTERRADA ELÉTRICA RETANGULAR, EM ALVENARIA COM TIJOLOS CERÂMICOS MACIÇOS, FUNDO COM BRITA, DIMENSÕES INTERNAS: 0,3X0,3X0,3 M. AF_12/2020</t>
  </si>
  <si>
    <t>181,11</t>
  </si>
  <si>
    <t>97887</t>
  </si>
  <si>
    <t>CAIXA ENTERRADA ELÉTRICA RETANGULAR, EM ALVENARIA COM TIJOLOS CERÂMICOS MACIÇOS, FUNDO COM BRITA, DIMENSÕES INTERNAS: 0,4X0,4X0,4 M. AF_12/2020</t>
  </si>
  <si>
    <t>285,20</t>
  </si>
  <si>
    <t>93653</t>
  </si>
  <si>
    <t>DISJUNTOR MONOPOLAR TIPO DIN, CORRENTE NOMINAL DE 10A - FORNECIMENTO E INSTALAÇÃO. AF_10/2020</t>
  </si>
  <si>
    <t>11,82</t>
  </si>
  <si>
    <t>93654</t>
  </si>
  <si>
    <t>DISJUNTOR MONOPOLAR TIPO DIN, CORRENTE NOMINAL DE 16A - FORNECIMENTO E INSTALAÇÃO. AF_10/2020</t>
  </si>
  <si>
    <t>12,75</t>
  </si>
  <si>
    <t>93655</t>
  </si>
  <si>
    <t>DISJUNTOR MONOPOLAR TIPO DIN, CORRENTE NOMINAL DE 20A - FORNECIMENTO E INSTALAÇÃO. AF_10/2020</t>
  </si>
  <si>
    <t>14,47</t>
  </si>
  <si>
    <t>93660</t>
  </si>
  <si>
    <t>DISJUNTOR BIPOLAR TIPO DIN, CORRENTE NOMINAL DE 10A - FORNECIMENTO E INSTALAÇÃO. AF_10/2020</t>
  </si>
  <si>
    <t>54,17</t>
  </si>
  <si>
    <t>93661</t>
  </si>
  <si>
    <t>DISJUNTOR BIPOLAR TIPO DIN, CORRENTE NOMINAL DE 16A - FORNECIMENTO E INSTALAÇÃO. AF_10/2020</t>
  </si>
  <si>
    <t>56,04</t>
  </si>
  <si>
    <t>93662</t>
  </si>
  <si>
    <t>DISJUNTOR BIPOLAR TIPO DIN, CORRENTE NOMINAL DE 20A - FORNECIMENTO E INSTALAÇÃO. AF_10/2020</t>
  </si>
  <si>
    <t>93663</t>
  </si>
  <si>
    <t>DISJUNTOR BIPOLAR TIPO DIN, CORRENTE NOMINAL DE 25A - FORNECIMENTO E INSTALAÇÃO. AF_10/2020</t>
  </si>
  <si>
    <t>93664</t>
  </si>
  <si>
    <t>DISJUNTOR BIPOLAR TIPO DIN, CORRENTE NOMINAL DE 32A - FORNECIMENTO E INSTALAÇÃO. AF_10/2020</t>
  </si>
  <si>
    <t>93665</t>
  </si>
  <si>
    <t>DISJUNTOR BIPOLAR TIPO DIN, CORRENTE NOMINAL DE 40A - FORNECIMENTO E INSTALAÇÃO. AF_10/2020</t>
  </si>
  <si>
    <t>69,94</t>
  </si>
  <si>
    <t>93666</t>
  </si>
  <si>
    <t>DISJUNTOR BIPOLAR TIPO DIN, CORRENTE NOMINAL DE 50A - FORNECIMENTO E INSTALAÇÃO. AF_10/2020</t>
  </si>
  <si>
    <t>93667</t>
  </si>
  <si>
    <t>DISJUNTOR TRIPOLAR TIPO DIN, CORRENTE NOMINAL DE 10A - FORNECIMENTO E INSTALAÇÃO. AF_10/2020</t>
  </si>
  <si>
    <t>68,38</t>
  </si>
  <si>
    <t>93668</t>
  </si>
  <si>
    <t>DISJUNTOR TRIPOLAR TIPO DIN, CORRENTE NOMINAL DE 16A - FORNECIMENTO E INSTALAÇÃO. AF_10/2020</t>
  </si>
  <si>
    <t>71,19</t>
  </si>
  <si>
    <t>101879</t>
  </si>
  <si>
    <t>QUADRO DE DISTRIBUIÇÃO DE ENERGIA EM CHAPA DE AÇO GALVANIZADO, DE EMBUTIR, COM BARRAMENTO TRIFÁSICO, PARA 24 DISJUNTORES DIN 100A - FORNECIMENTO E INSTALAÇÃO. AF_10/2020</t>
  </si>
  <si>
    <t>512,76</t>
  </si>
  <si>
    <t>101883</t>
  </si>
  <si>
    <t>QUADRO DE DISTRIBUIÇÃO DE ENERGIA EM CHAPA DE AÇO GALVANIZADO, DE EMBUTIR, COM BARRAMENTO TRIFÁSICO, PARA 18 DISJUNTORES DIN 100A - FORNECIMENTO E INSTALAÇÃO. AF_10/2020</t>
  </si>
  <si>
    <t>489,60</t>
  </si>
  <si>
    <t>101894</t>
  </si>
  <si>
    <t>DISJUNTOR TRIPOLAR TIPO NEMA, CORRENTE NOMINAL DE 60 ATÉ 100A - FORNECIMENTO E INSTALAÇÃO. AF_10/2020</t>
  </si>
  <si>
    <t>167,57</t>
  </si>
  <si>
    <t>101895</t>
  </si>
  <si>
    <t>DISJUNTOR TERMOMAGNÉTICO TRIPOLAR , CORRENTE NOMINAL DE 125A - FORNECIMENTO E INSTALAÇÃO. AF_10/2020</t>
  </si>
  <si>
    <t>429,35</t>
  </si>
  <si>
    <t>101897</t>
  </si>
  <si>
    <t>DISJUNTOR TERMOMAGNÉTICO TRIPOLAR , CORRENTE NOMINAL DE 250A - FORNECIMENTO E INSTALAÇÃO. AF_10/2020</t>
  </si>
  <si>
    <t>970,09</t>
  </si>
  <si>
    <t>101898</t>
  </si>
  <si>
    <t>DISJUNTOR TERMOMAGNÉTICO TRIPOLAR , CORRENTE NOMINAL DE 400A - FORNECIMENTO E INSTALAÇÃO. AF_10/2020</t>
  </si>
  <si>
    <t>1.282,13</t>
  </si>
  <si>
    <t>101946</t>
  </si>
  <si>
    <t>QUADRO DE MEDIÇÃO GERAL DE ENERGIA PARA 1 MEDIDOR DE SOBREPOR - FORNECIMENTO E INSTALAÇÃO. AF_10/2020</t>
  </si>
  <si>
    <t>190,22</t>
  </si>
  <si>
    <t>91953</t>
  </si>
  <si>
    <t>INTERRUPTOR SIMPLES (1 MÓDULO), 10A/250V, INCLUINDO SUPORTE E PLACA - FORNECIMENTO E INSTALAÇÃO. AF_03/2023</t>
  </si>
  <si>
    <t>39,06</t>
  </si>
  <si>
    <t>91955</t>
  </si>
  <si>
    <t>INTERRUPTOR PARALELO (1 MÓDULO), 10A/250V, INCLUINDO SUPORTE E PLACA - FORNECIMENTO E INSTALAÇÃO. AF_03/2023</t>
  </si>
  <si>
    <t>47,69</t>
  </si>
  <si>
    <t>91959</t>
  </si>
  <si>
    <t>INTERRUPTOR SIMPLES (2 MÓDULOS), 10A/250V, INCLUINDO SUPORTE E PLACA - FORNECIMENTO E INSTALAÇÃO. AF_03/2023</t>
  </si>
  <si>
    <t>59,15</t>
  </si>
  <si>
    <t>91967</t>
  </si>
  <si>
    <t>INTERRUPTOR SIMPLES (3 MÓDULOS), 10A/250V, INCLUINDO SUPORTE E PLACA - FORNECIMENTO E INSTALAÇÃO. AF_03/2023</t>
  </si>
  <si>
    <t>79,23</t>
  </si>
  <si>
    <t>91969</t>
  </si>
  <si>
    <t>INTERRUPTOR PARALELO (3 MÓDULOS), 10A/250V, INCLUINDO SUPORTE E PLACA - FORNECIMENTO E INSTALAÇÃO. AF_03/2023</t>
  </si>
  <si>
    <t>105,01</t>
  </si>
  <si>
    <t>49,13</t>
  </si>
  <si>
    <t>92000</t>
  </si>
  <si>
    <t>TOMADA BAIXA DE EMBUTIR (1 MÓDULO), 2P+T 10 A, INCLUINDO SUPORTE E PLACA - FORNECIMENTO E INSTALAÇÃO. AF_03/2023</t>
  </si>
  <si>
    <t>40,82</t>
  </si>
  <si>
    <t>92001</t>
  </si>
  <si>
    <t>TOMADA BAIXA DE EMBUTIR (1 MÓDULO), 2P+T 20 A, INCLUINDO SUPORTE E PLACA - FORNECIMENTO E INSTALAÇÃO. AF_03/2023</t>
  </si>
  <si>
    <t>43,13</t>
  </si>
  <si>
    <t>66,48</t>
  </si>
  <si>
    <t>92029</t>
  </si>
  <si>
    <t>INTERRUPTOR PARALELO (1 MÓDULO) COM 1 TOMADA DE EMBUTIR 2P+T 10 A, INCLUINDO SUPORTE E PLACA - FORNECIMENTO E INSTALAÇÃO. AF_03/2023</t>
  </si>
  <si>
    <t>75,18</t>
  </si>
  <si>
    <t>97599</t>
  </si>
  <si>
    <t>LUMINÁRIA DE EMERGÊNCIA, COM 30 LÂMPADAS LED DE 2 W, SEM REATOR - FORNECIMENTO E INSTALAÇÃO. AF_09/2024</t>
  </si>
  <si>
    <t>100903</t>
  </si>
  <si>
    <t>LÂMPADA TUBULAR LED DE 18/20 W, COM SOQUETE, BASE G13 - FORNECIMENTO E INSTALAÇÃO. AF_09/2024_PS</t>
  </si>
  <si>
    <t>35,96</t>
  </si>
  <si>
    <t>101509</t>
  </si>
  <si>
    <t>2.056,33</t>
  </si>
  <si>
    <t>101663</t>
  </si>
  <si>
    <t>ABRAÇADEIRA DE FIXAÇÃO DE BRAÇOS DE LUMINÁRIAS DE 2" - FORNECIMENTO E INSTALAÇÃO. AF_08/2020</t>
  </si>
  <si>
    <t>97607</t>
  </si>
  <si>
    <t>LUMINÁRIA ARANDELA TIPO TARTARUGA, DE SOBREPOR, COM 1 LÂMPADA LED DE 6 W, SEM REATOR - FORNECIMENTO E INSTALAÇÃO. AF_09/2024</t>
  </si>
  <si>
    <t>115,36</t>
  </si>
  <si>
    <t>96973</t>
  </si>
  <si>
    <t>CORDOALHA DE COBRE NU 35 MM², NÃO ENTERRADA, COM ISOLADOR - FORNECIMENTO E INSTALAÇÃO. AF_08/2023</t>
  </si>
  <si>
    <t>78,58</t>
  </si>
  <si>
    <t>96977</t>
  </si>
  <si>
    <t>CORDOALHA DE COBRE NU 50 MM², ENTERRADA - FORNECIMENTO E INSTALAÇÃO. AF_08/2023</t>
  </si>
  <si>
    <t>56,20</t>
  </si>
  <si>
    <t>96985</t>
  </si>
  <si>
    <t>HASTE DE ATERRAMENTO, DIÂMETRO 5/8", COM 3 METROS - FORNECIMENTO E INSTALAÇÃO. AF_08/2023</t>
  </si>
  <si>
    <t>108,95</t>
  </si>
  <si>
    <t>96989</t>
  </si>
  <si>
    <t>CAPTOR TIPO FRANKLIN PARA SPDA - FORNECIMENTO E INSTALAÇÃO. AF_08/2023</t>
  </si>
  <si>
    <t>147,05</t>
  </si>
  <si>
    <t>98463</t>
  </si>
  <si>
    <t>SUPORTE ISOLADOR PARA FIXAÇÃO DA CORDOALHA DE COBRE EM ALVENARIA OU CONCRETO - FORNECIMENTO E INSTALAÇÃO. AF_08/2023</t>
  </si>
  <si>
    <t>33,21</t>
  </si>
  <si>
    <t>104753</t>
  </si>
  <si>
    <t>CONECTOR SPLIT-BOLT, PARA SPDA, PARA CABOS ATÉ 50 MM2 - FORNECIMENTO E INSTALAÇÃO. AF_08/2023</t>
  </si>
  <si>
    <t>28,41</t>
  </si>
  <si>
    <t>104764</t>
  </si>
  <si>
    <t>SUPORTE PARA 2 ELETRODUTOS, ESPAÇADO A CADA 80 CM, EM PERFILADO COM COMPRIMENTO DE 25 CM FIXADO EM LAJE, POR METRO DE ELETRODUTO FIXADO. AF_09/2023</t>
  </si>
  <si>
    <t>24,42</t>
  </si>
  <si>
    <t>96765</t>
  </si>
  <si>
    <t>ABRIGO PARA HIDRANTE, 90X60X17CM, COM REGISTRO GLOBO ANGULAR 45 GRAUS 2 1/2", ADAPTADOR STORZ 2 1/2", MANGUEIRA DE INCÊNDIO 20M, REDUÇÃO 2 1/2" X 1 1/2" E ESGUICHO EM LATÃO 1 1/2" - FORNECIMENTO E INSTALAÇÃO. AF_10/2020</t>
  </si>
  <si>
    <t>1.901,61</t>
  </si>
  <si>
    <t>101907</t>
  </si>
  <si>
    <t>EXTINTOR DE INCÊNDIO PORTÁTIL COM CARGA DE CO2 DE 6 KG, CLASSE BC - FORNECIMENTO E INSTALAÇÃO. AF_10/2020_PE</t>
  </si>
  <si>
    <t>719,81</t>
  </si>
  <si>
    <t>101909</t>
  </si>
  <si>
    <t>EXTINTOR DE INCÊNDIO PORTÁTIL COM CARGA DE PQS DE 6 KG, CLASSE BC - FORNECIMENTO E INSTALAÇÃO. AF_10/2020_PE</t>
  </si>
  <si>
    <t>261,81</t>
  </si>
  <si>
    <t>101916</t>
  </si>
  <si>
    <t>HIDRANTE SUBTERRÂNEO PREDIAL (COM CURVA LONGA E CAIXA), DN 75 MM - FORNECIMENTO E INSTALAÇÃO. AF_10/2020</t>
  </si>
  <si>
    <t>3.470,22</t>
  </si>
  <si>
    <t>101917</t>
  </si>
  <si>
    <t>MANÔMETRO 0 A 200 PSI (0 A 14 KGF/CM2), D = 50MM - FORNECIMENTO E INSTALAÇÃO. AF_10/2020</t>
  </si>
  <si>
    <t>180,59</t>
  </si>
  <si>
    <t>100556</t>
  </si>
  <si>
    <t>CAIXA DE PASSAGEM PARA TELEFONE 15X15X10CM (SOBREPOR), FORNECIMENTO E INSTALACAO. AF_11/2019</t>
  </si>
  <si>
    <t>45,86</t>
  </si>
  <si>
    <t>100557</t>
  </si>
  <si>
    <t>CAIXA DE PASSAGEM PARA TELEFONE 80X80X15CM (SOBREPOR) FORNECIMENTO E INSTALACAO. AF_11/2019</t>
  </si>
  <si>
    <t>447,04</t>
  </si>
  <si>
    <t>101795</t>
  </si>
  <si>
    <t>CAIXA ENTERRADA PARA INSTALAÇÕES TELEFÔNICAS TIPO R1, EM ALVENARIA COM BLOCOS DE CONCRETO, DIMENSÕES INTERNAS: 0,35X0,60X0,60 M, EXCLUINDO TAMPÃO. AF_12/2020</t>
  </si>
  <si>
    <t>619,55</t>
  </si>
  <si>
    <t>101798</t>
  </si>
  <si>
    <t>TAMPA PARA CAIXA TIPO R1, EM FERRO FUNDIDO, DIMENSÕES INTERNAS: 0,40 X 0,60 M - FORNECIMENTO E INSTALAÇÃO. AF_12/2020</t>
  </si>
  <si>
    <t>267,51</t>
  </si>
  <si>
    <t>98297</t>
  </si>
  <si>
    <t>CABO ELETRÔNICO CATEGORIA 6, INSTALADO EM EDIFICAÇÃO INSTITUCIONAL - FORNECIMENTO E INSTALAÇÃO. AF_11/2019</t>
  </si>
  <si>
    <t>9,21</t>
  </si>
  <si>
    <t>98301</t>
  </si>
  <si>
    <t>PATCH PANEL 24 PORTAS, CATEGORIA 5E - FORNECIMENTO E INSTALAÇÃO. AF_11/2019</t>
  </si>
  <si>
    <t>791,77</t>
  </si>
  <si>
    <t>98307</t>
  </si>
  <si>
    <t>TOMADA DE REDE RJ45 - FORNECIMENTO E INSTALAÇÃO. AF_11/2019</t>
  </si>
  <si>
    <t>53,28</t>
  </si>
  <si>
    <t>100555</t>
  </si>
  <si>
    <t>RACK ABERTO EM COLUNA 44U PARA SERVIDOR - FORNECIMENTO E INSTALAÇÃO. AF_11/2019</t>
  </si>
  <si>
    <t>1.371,92</t>
  </si>
  <si>
    <t>89356</t>
  </si>
  <si>
    <t>TUBO, PVC, SOLDÁVEL, DE 25MM, INSTALADO EM RAMAL OU SUB-RAMAL DE ÁGUA - FORNECIMENTO E INSTALAÇÃO. AF_06/2022</t>
  </si>
  <si>
    <t>30,52</t>
  </si>
  <si>
    <t>89357</t>
  </si>
  <si>
    <t>TUBO, PVC, SOLDÁVEL, DE 32MM, INSTALADO EM RAMAL OU SUB-RAMAL DE ÁGUA - FORNECIMENTO E INSTALAÇÃO. AF_06/2022</t>
  </si>
  <si>
    <t>89450</t>
  </si>
  <si>
    <t>TUBO, PVC, SOLDÁVEL, DE 60MM, INSTALADO EM PRUMADA DE ÁGUA - FORNECIMENTO E INSTALAÇÃO. AF_06/2022</t>
  </si>
  <si>
    <t>28,36</t>
  </si>
  <si>
    <t>89451</t>
  </si>
  <si>
    <t>TUBO, PVC, SOLDÁVEL, DE 75MM, INSTALADO EM PRUMADA DE ÁGUA - FORNECIMENTO E INSTALAÇÃO. AF_06/2022</t>
  </si>
  <si>
    <t>45,84</t>
  </si>
  <si>
    <t>89452</t>
  </si>
  <si>
    <t>TUBO, PVC, SOLDÁVEL, DE 85MM, INSTALADO EM PRUMADA DE ÁGUA - FORNECIMENTO E INSTALAÇÃO. AF_06/2022</t>
  </si>
  <si>
    <t>89511</t>
  </si>
  <si>
    <t>TUBO PVC, SÉRIE R, ÁGUA PLUVIAL, DN 75 MM, FORNECIDO E INSTALADO EM RAMAL DE ENCAMINHAMENTO. AF_06/2022</t>
  </si>
  <si>
    <t>89578</t>
  </si>
  <si>
    <t>TUBO PVC, SÉRIE R, ÁGUA PLUVIAL, DN 100 MM, FORNECIDO E INSTALADO EM CONDUTORES VERTICAIS DE ÁGUAS PLUVIAIS. AF_06/2022</t>
  </si>
  <si>
    <t>37,16</t>
  </si>
  <si>
    <t>89580</t>
  </si>
  <si>
    <t>TUBO PVC, SÉRIE R, ÁGUA PLUVIAL, DN 150 MM, FORNECIDO E INSTALADO EM CONDUTORES VERTICAIS DE ÁGUAS PLUVIAIS. AF_06/2022</t>
  </si>
  <si>
    <t>76,48</t>
  </si>
  <si>
    <t>89711</t>
  </si>
  <si>
    <t>TUBO PVC, SERIE NORMAL, ESGOTO PREDIAL, DN 40 MM, FORNECIDO E INSTALADO EM RAMAL DE DESCARGA OU RAMAL DE ESGOTO SANITÁRIO. AF_08/2022</t>
  </si>
  <si>
    <t>27,69</t>
  </si>
  <si>
    <t>89712</t>
  </si>
  <si>
    <t>TUBO PVC, SERIE NORMAL, ESGOTO PREDIAL, DN 50 MM, FORNECIDO E INSTALADO EM RAMAL DE DESCARGA OU RAMAL DE ESGOTO SANITÁRIO. AF_08/2022</t>
  </si>
  <si>
    <t>89713</t>
  </si>
  <si>
    <t>TUBO PVC, SERIE NORMAL, ESGOTO PREDIAL, DN 75 MM, FORNECIDO E INSTALADO EM RAMAL DE DESCARGA OU RAMAL DE ESGOTO SANITÁRIO. AF_08/2022</t>
  </si>
  <si>
    <t>42,55</t>
  </si>
  <si>
    <t>89714</t>
  </si>
  <si>
    <t>TUBO PVC, SERIE NORMAL, ESGOTO PREDIAL, DN 100 MM, FORNECIDO E INSTALADO EM RAMAL DE DESCARGA OU RAMAL DE ESGOTO SANITÁRIO. AF_08/2022</t>
  </si>
  <si>
    <t>47,82</t>
  </si>
  <si>
    <t>89849</t>
  </si>
  <si>
    <t>TUBO PVC, SERIE NORMAL, ESGOTO PREDIAL, DN 150 MM, FORNECIDO E INSTALADO EM SUBCOLETOR AÉREO DE ESGOTO SANITÁRIO. AF_08/2022</t>
  </si>
  <si>
    <t>89865</t>
  </si>
  <si>
    <t>TUBO, PVC, SOLDÁVEL, DE 25MM, INSTALADO EM DRENO DE AR-CONDICIONADO - FORNECIMENTO E INSTALAÇÃO. AF_08/2022</t>
  </si>
  <si>
    <t>21,76</t>
  </si>
  <si>
    <t>92367</t>
  </si>
  <si>
    <t>TUBO DE AÇO GALVANIZADO COM COSTURA, CLASSE MÉDIA, DN 65 (2 1/2"), CONEXÃO ROSQUEADA, INSTALADO EM REDE DE ALIMENTAÇÃO PARA HIDRANTE - FORNECIMENTO E INSTALAÇÃO. AF_10/2020</t>
  </si>
  <si>
    <t>92688</t>
  </si>
  <si>
    <t>TUBO DE AÇO GALVANIZADO COM COSTURA, CLASSE MÉDIA, CONEXÃO ROSQUEADA, DN 20 (3/4"), INSTALADO EM RAMAIS E SUB-RAMAIS DE GÁS - FORNECIMENTO E INSTALAÇÃO. AF_10/2020</t>
  </si>
  <si>
    <t>45,32</t>
  </si>
  <si>
    <t>19,75</t>
  </si>
  <si>
    <t>22,87</t>
  </si>
  <si>
    <t>97327</t>
  </si>
  <si>
    <t>TUBO EM COBRE FLEXÍVEL, DN 1/4", COM ISOLAMENTO, INSTALADO EM RAMAL DE ALIMENTAÇÃO DE AR CONDICIONADO COM CONDENSADORA INDIVIDUAL   FORNECIMENTO E INSTALAÇÃO. AF_12/2015</t>
  </si>
  <si>
    <t>27,21</t>
  </si>
  <si>
    <t>97328</t>
  </si>
  <si>
    <t>TUBO EM COBRE FLEXÍVEL, DN 3/8", COM ISOLAMENTO, INSTALADO EM RAMAL DE ALIMENTAÇÃO DE AR CONDICIONADO COM CONDENSADORA INDIVIDUAL - FORNECIMENTO E INSTALAÇÃO. AF_12/2015</t>
  </si>
  <si>
    <t>43,93</t>
  </si>
  <si>
    <t>97330</t>
  </si>
  <si>
    <t>TUBO EM COBRE FLEXÍVEL, DN 5/8", COM ISOLAMENTO, INSTALADO EM RAMAL DE ALIMENTAÇÃO DE AR CONDICIONADO COM CONDENSADORA INDIVIDUAL - FORNECIMENTO E INSTALAÇÃO. AF_12/2015</t>
  </si>
  <si>
    <t>68,43</t>
  </si>
  <si>
    <t>97333</t>
  </si>
  <si>
    <t>TUBO EM COBRE FLEXÍVEL, DN 1/2", COM ISOLAMENTO, INSTALADO EM RAMAL DE ALIMENTAÇÃO DE AR CONDICIONADO COM CONDENSADORA CENTRAL - FORNECIMENTO E INSTALAÇÃO. AF_12/2015</t>
  </si>
  <si>
    <t>56,76</t>
  </si>
  <si>
    <t>36,30</t>
  </si>
  <si>
    <t>103979</t>
  </si>
  <si>
    <t>TUBO, PVC, SOLDÁVEL, DE 50MM, INSTALADO EM RAMAL DE DISTRIBUIÇÃO DE ÁGUA - FORNECIMENTO E INSTALAÇÃO. AF_06/2022</t>
  </si>
  <si>
    <t>34,03</t>
  </si>
  <si>
    <t>89362</t>
  </si>
  <si>
    <t>JOELHO 90 GRAUS, PVC, SOLDÁVEL, DN 25MM, INSTALADO EM RAMAL OU SUB-RAMAL DE ÁGUA - FORNECIMENTO E INSTALAÇÃO. AF_06/2022</t>
  </si>
  <si>
    <t>12,13</t>
  </si>
  <si>
    <t>89367</t>
  </si>
  <si>
    <t>JOELHO 90 GRAUS, PVC, SOLDÁVEL, DN 32MM, INSTALADO EM RAMAL OU SUB-RAMAL DE ÁGUA - FORNECIMENTO E INSTALAÇÃO. AF_06/2022</t>
  </si>
  <si>
    <t>89380</t>
  </si>
  <si>
    <t>LUVA DE REDUÇÃO, PVC, SOLDÁVEL, DN 32MM X 25MM, INSTALADO EM RAMAL OU SUB-RAMAL DE ÁGUA - FORNECIMENTO E INSTALAÇÃO. AF_06/2022</t>
  </si>
  <si>
    <t>11,76</t>
  </si>
  <si>
    <t>89396</t>
  </si>
  <si>
    <t>TÊ COM BUCHA DE LATÃO NA BOLSA CENTRAL, PVC, SOLDÁVEL, DN 25MM X 1/2 , INSTALADO EM RAMAL OU SUB-RAMAL DE ÁGUA - FORNECIMENTO E INSTALAÇÃO. AF_06/2022</t>
  </si>
  <si>
    <t>22,90</t>
  </si>
  <si>
    <t>12,94</t>
  </si>
  <si>
    <t>89429</t>
  </si>
  <si>
    <t>ADAPTADOR CURTO COM BOLSA E ROSCA PARA REGISTRO, PVC, SOLDÁVEL, DN 25MM X 3/4 , INSTALADO EM RAMAL DE DISTRIBUIÇÃO DE ÁGUA - FORNECIMENTO E INSTALAÇÃO. AF_06/2022</t>
  </si>
  <si>
    <t>7,48</t>
  </si>
  <si>
    <t>12,82</t>
  </si>
  <si>
    <t>89440</t>
  </si>
  <si>
    <t>TE, PVC, SOLDÁVEL, DN 25MM, INSTALADO EM RAMAL DE DISTRIBUIÇÃO DE ÁGUA - FORNECIMENTO E INSTALAÇÃO. AF_06/2022</t>
  </si>
  <si>
    <t>15,07</t>
  </si>
  <si>
    <t>89443</t>
  </si>
  <si>
    <t>TE, PVC, SOLDÁVEL, DN 32MM, INSTALADO EM RAMAL DE DISTRIBUIÇÃO DE ÁGUA - FORNECIMENTO E INSTALAÇÃO. AF_06/2022</t>
  </si>
  <si>
    <t>20,44</t>
  </si>
  <si>
    <t>89501</t>
  </si>
  <si>
    <t>JOELHO 90 GRAUS, PVC, SOLDÁVEL, DN 50MM, INSTALADO EM PRUMADA DE ÁGUA - FORNECIMENTO E INSTALAÇÃO. AF_06/2022</t>
  </si>
  <si>
    <t>15,91</t>
  </si>
  <si>
    <t>89505</t>
  </si>
  <si>
    <t>JOELHO 90 GRAUS, PVC, SOLDÁVEL, DN 60MM, INSTALADO EM PRUMADA DE ÁGUA - FORNECIMENTO E INSTALAÇÃO. AF_06/2022</t>
  </si>
  <si>
    <t>41,33</t>
  </si>
  <si>
    <t>89513</t>
  </si>
  <si>
    <t>JOELHO 90 GRAUS, PVC, SOLDÁVEL, DN 75MM, INSTALADO EM PRUMADA DE ÁGUA - FORNECIMENTO E INSTALAÇÃO. AF_06/2022</t>
  </si>
  <si>
    <t>16,86</t>
  </si>
  <si>
    <t>89536</t>
  </si>
  <si>
    <t>UNIÃO, PVC, SOLDÁVEL, DN 25MM, INSTALADO EM PRUMADA DE ÁGUA - FORNECIMENTO E INSTALAÇÃO. AF_06/2022</t>
  </si>
  <si>
    <t>11,83</t>
  </si>
  <si>
    <t>89541</t>
  </si>
  <si>
    <t>LUVA, PVC, SOLDÁVEL, DN 32MM, INSTALADO EM PRUMADA DE ÁGUA - FORNECIMENTO E INSTALAÇÃO. AF_06/2022</t>
  </si>
  <si>
    <t>89549</t>
  </si>
  <si>
    <t>REDUÇÃO EXCÊNTRICA, PVC, SERIE R, ÁGUA PLUVIAL, DN 75 X 50 MM, JUNTA ELÁSTICA, FORNECIDO E INSTALADO EM RAMAL DE ENCAMINHAMENTO. AF_06/2022</t>
  </si>
  <si>
    <t>19,85</t>
  </si>
  <si>
    <t>89553</t>
  </si>
  <si>
    <t>ADAPTADOR CURTO COM BOLSA E ROSCA PARA REGISTRO, PVC, SOLDÁVEL, DN 32MM X 1 , INSTALADO EM PRUMADA DE ÁGUA - FORNECIMENTO E INSTALAÇÃO. AF_06/2022</t>
  </si>
  <si>
    <t>6,40</t>
  </si>
  <si>
    <t>89567</t>
  </si>
  <si>
    <t>JUNÇÃO SIMPLES, PVC, SERIE R, ÁGUA PLUVIAL, DN 100 X 100 MM, JUNTA ELÁSTICA, FORNECIDO E INSTALADO EM RAMAL DE ENCAMINHAMENTO. AF_06/2022</t>
  </si>
  <si>
    <t>85,15</t>
  </si>
  <si>
    <t>89584</t>
  </si>
  <si>
    <t>JOELHO 90 GRAUS, PVC, SERIE R, ÁGUA PLUVIAL, DN 100 MM, JUNTA ELÁSTICA, FORNECIDO E INSTALADO EM CONDUTORES VERTICAIS DE ÁGUAS PLUVIAIS. AF_06/2022</t>
  </si>
  <si>
    <t>89585</t>
  </si>
  <si>
    <t>JOELHO 45 GRAUS, PVC, SERIE R, ÁGUA PLUVIAL, DN 100 MM, JUNTA ELÁSTICA, FORNECIDO E INSTALADO EM CONDUTORES VERTICAIS DE ÁGUAS PLUVIAIS. AF_06/2022</t>
  </si>
  <si>
    <t>50,45</t>
  </si>
  <si>
    <t>89590</t>
  </si>
  <si>
    <t>JOELHO 90 GRAUS, PVC, SERIE R, ÁGUA PLUVIAL, DN 150 MM, JUNTA ELÁSTICA, FORNECIDO E INSTALADO EM CONDUTORES VERTICAIS DE ÁGUAS PLUVIAIS. AF_06/2022</t>
  </si>
  <si>
    <t>143,84</t>
  </si>
  <si>
    <t>89591</t>
  </si>
  <si>
    <t>JOELHO 45 GRAUS, PVC, SERIE R, ÁGUA PLUVIAL, DN 150 MM, JUNTA ELÁSTICA, FORNECIDO E INSTALADO EM CONDUTORES VERTICAIS DE ÁGUAS PLUVIAIS. AF_06/2022</t>
  </si>
  <si>
    <t>140,40</t>
  </si>
  <si>
    <t>89594</t>
  </si>
  <si>
    <t>UNIÃO, PVC, SOLDÁVEL, DN 50MM, INSTALADO EM PRUMADA DE ÁGUA - FORNECIMENTO E INSTALAÇÃO. AF_06/2022</t>
  </si>
  <si>
    <t>34,75</t>
  </si>
  <si>
    <t>89597</t>
  </si>
  <si>
    <t>LUVA, PVC, SOLDÁVEL, DN 60MM, INSTALADO EM PRUMADA DE ÁGUA - FORNECIMENTO E INSTALAÇÃO. AF_06/2022</t>
  </si>
  <si>
    <t>89598</t>
  </si>
  <si>
    <t>LUVA DE CORRER, PVC, SOLDÁVEL, DN 60MM, INSTALADO EM PRUMADA DE ÁGUA   FORNECIMENTO E INSTALAÇÃO. AF_06/2022</t>
  </si>
  <si>
    <t>47,75</t>
  </si>
  <si>
    <t>89605</t>
  </si>
  <si>
    <t>LUVA DE REDUÇÃO, PVC, SOLDÁVEL, DN 60MM X 50MM, INSTALADO EM PRUMADA DE ÁGUA - FORNECIMENTO E INSTALAÇÃO. AF_06/2022</t>
  </si>
  <si>
    <t>20,86</t>
  </si>
  <si>
    <t>89610</t>
  </si>
  <si>
    <t>ADAPTADOR CURTO COM BOLSA E ROSCA PARA REGISTRO, PVC, SOLDÁVEL, DN 60MM X 2 , INSTALADO EM PRUMADA DE ÁGUA - FORNECIMENTO E INSTALAÇÃO. AF_06/2022</t>
  </si>
  <si>
    <t>19,84</t>
  </si>
  <si>
    <t>89622</t>
  </si>
  <si>
    <t>TÊ DE REDUÇÃO, PVC, SOLDÁVEL, DN 32MM X 25MM, INSTALADO EM PRUMADA DE ÁGUA - FORNECIMENTO E INSTALAÇÃO. AF_06/2022</t>
  </si>
  <si>
    <t>15,27</t>
  </si>
  <si>
    <t>89625</t>
  </si>
  <si>
    <t>TE, PVC, SOLDÁVEL, DN 50MM, INSTALADO EM PRUMADA DE ÁGUA - FORNECIMENTO E INSTALAÇÃO. AF_06/2022</t>
  </si>
  <si>
    <t>24,46</t>
  </si>
  <si>
    <t>89627</t>
  </si>
  <si>
    <t>TÊ DE REDUÇÃO, PVC, SOLDÁVEL, DN 50MM X 25MM, INSTALADO EM PRUMADA DE ÁGUA - FORNECIMENTO E INSTALAÇÃO. AF_06/2022</t>
  </si>
  <si>
    <t>89628</t>
  </si>
  <si>
    <t>TE, PVC, SOLDÁVEL, DN 60MM, INSTALADO EM PRUMADA DE ÁGUA - FORNECIMENTO E INSTALAÇÃO. AF_06/2022</t>
  </si>
  <si>
    <t>48,25</t>
  </si>
  <si>
    <t>89629</t>
  </si>
  <si>
    <t>TE, PVC, SOLDÁVEL, DN 75MM, INSTALADO EM PRUMADA DE ÁGUA - FORNECIMENTO E INSTALAÇÃO. AF_06/2022</t>
  </si>
  <si>
    <t>89630</t>
  </si>
  <si>
    <t>TE DE REDUÇÃO, PVC, SOLDÁVEL, DN 75MM X 50MM, INSTALADO EM PRUMADA DE ÁGUA - FORNECIMENTO E INSTALAÇÃO. AF_06/2022</t>
  </si>
  <si>
    <t>60,54</t>
  </si>
  <si>
    <t>89632</t>
  </si>
  <si>
    <t>TE DE REDUÇÃO, PVC, SOLDÁVEL, DN 85MM X 60MM, INSTALADO EM PRUMADA DE ÁGUA - FORNECIMENTO E INSTALAÇÃO. AF_06/2022</t>
  </si>
  <si>
    <t>117,75</t>
  </si>
  <si>
    <t>31,74</t>
  </si>
  <si>
    <t>89669</t>
  </si>
  <si>
    <t>LUVA SIMPLES, PVC, SERIE R, ÁGUA PLUVIAL, DN 100 MM, JUNTA ELÁSTICA, FORNECIDO E INSTALADO EM CONDUTORES VERTICAIS DE ÁGUAS PLUVIAIS. AF_06/2022</t>
  </si>
  <si>
    <t>36,10</t>
  </si>
  <si>
    <t>89677</t>
  </si>
  <si>
    <t>LUVA SIMPLES, PVC, SERIE R, ÁGUA PLUVIAL, DN 150 MM, JUNTA ELÁSTICA, FORNECIDO E INSTALADO EM CONDUTORES VERTICAIS DE ÁGUAS PLUVIAIS. AF_06/2022</t>
  </si>
  <si>
    <t>83,14</t>
  </si>
  <si>
    <t>89681</t>
  </si>
  <si>
    <t>REDUÇÃO EXCÊNTRICA, PVC, SERIE R, ÁGUA PLUVIAL, DN 150 X 100 MM, JUNTA ELÁSTICA, FORNECIDO E INSTALADO EM CONDUTORES VERTICAIS DE ÁGUAS PLUVIAIS. AF_06/2022</t>
  </si>
  <si>
    <t>95,74</t>
  </si>
  <si>
    <t>89687</t>
  </si>
  <si>
    <t>TÊ, PVC, SERIE R, ÁGUA PLUVIAL, DN 75 X 75 MM, JUNTA ELÁSTICA, FORNECIDO E INSTALADO EM CONDUTORES VERTICAIS DE ÁGUAS PLUVIAIS. AF_06/2022</t>
  </si>
  <si>
    <t>57,59</t>
  </si>
  <si>
    <t>89696</t>
  </si>
  <si>
    <t>TÊ, PVC, SERIE R, ÁGUA PLUVIAL, DN 100 X 75 MM, JUNTA ELÁSTICA, FORNECIDO E INSTALADO EM CONDUTORES VERTICAIS DE ÁGUAS PLUVIAIS. AF_06/2022</t>
  </si>
  <si>
    <t>92,20</t>
  </si>
  <si>
    <t>89699</t>
  </si>
  <si>
    <t>JUNÇÃO SIMPLES, PVC, SERIE R, ÁGUA PLUVIAL, DN 150 X 100 MM, JUNTA ELÁSTICA, FORNECIDO E INSTALADO EM CONDUTORES VERTICAIS DE ÁGUAS PLUVIAIS. AF_06/2022</t>
  </si>
  <si>
    <t>215,32</t>
  </si>
  <si>
    <t>89724</t>
  </si>
  <si>
    <t>JOELHO 90 GRAUS, PVC, SERIE NORMAL, ESGOTO PREDIAL, DN 40 MM, JUNTA SOLDÁVEL, FORNECIDO E INSTALADO EM RAMAL DE DESCARGA OU RAMAL DE ESGOTO SANITÁRIO. AF_08/2022</t>
  </si>
  <si>
    <t>12,56</t>
  </si>
  <si>
    <t>89726</t>
  </si>
  <si>
    <t>JOELHO 45 GRAUS, PVC, SERIE NORMAL, ESGOTO PREDIAL, DN 40 MM, JUNTA SOLDÁVEL, FORNECIDO E INSTALADO EM RAMAL DE DESCARGA OU RAMAL DE ESGOTO SANITÁRIO. AF_08/2022</t>
  </si>
  <si>
    <t>89728</t>
  </si>
  <si>
    <t>CURVA CURTA 90 GRAUS, PVC, SERIE NORMAL, ESGOTO PREDIAL, DN 40 MM, JUNTA SOLDÁVEL, FORNECIDO E INSTALADO EM RAMAL DE DESCARGA OU RAMAL DE ESGOTO SANITÁRIO. AF_08/2022</t>
  </si>
  <si>
    <t>15,76</t>
  </si>
  <si>
    <t>89731</t>
  </si>
  <si>
    <t>JOELHO 90 GRAUS, PVC, SERIE NORMAL, ESGOTO PREDIAL, DN 50 MM, JUNTA ELÁSTICA, FORNECIDO E INSTALADO EM RAMAL DE DESCARGA OU RAMAL DE ESGOTO SANITÁRIO. AF_08/2022</t>
  </si>
  <si>
    <t>17,16</t>
  </si>
  <si>
    <t>89732</t>
  </si>
  <si>
    <t>JOELHO 45 GRAUS, PVC, SERIE NORMAL, ESGOTO PREDIAL, DN 50 MM, JUNTA ELÁSTICA, FORNECIDO E INSTALADO EM RAMAL DE DESCARGA OU RAMAL DE ESGOTO SANITÁRIO. AF_08/2022</t>
  </si>
  <si>
    <t>89737</t>
  </si>
  <si>
    <t>JOELHO 90 GRAUS, PVC, SERIE NORMAL, ESGOTO PREDIAL, DN 75 MM, JUNTA ELÁSTICA, FORNECIDO E INSTALADO EM RAMAL DE DESCARGA OU RAMAL DE ESGOTO SANITÁRIO. AF_08/2022</t>
  </si>
  <si>
    <t>25,39</t>
  </si>
  <si>
    <t>89739</t>
  </si>
  <si>
    <t>JOELHO 45 GRAUS, PVC, SERIE NORMAL, ESGOTO PREDIAL, DN 75 MM, JUNTA ELÁSTICA, FORNECIDO E INSTALADO EM RAMAL DE DESCARGA OU RAMAL DE ESGOTO SANITÁRIO. AF_08/2022</t>
  </si>
  <si>
    <t>26,46</t>
  </si>
  <si>
    <t>89746</t>
  </si>
  <si>
    <t>JOELHO 45 GRAUS, PVC, SERIE NORMAL, ESGOTO PREDIAL, DN 100 MM, JUNTA ELÁSTICA, FORNECIDO E INSTALADO EM RAMAL DE DESCARGA OU RAMAL DE ESGOTO SANITÁRIO. AF_08/2022</t>
  </si>
  <si>
    <t>31,57</t>
  </si>
  <si>
    <t>89782</t>
  </si>
  <si>
    <t>TE, PVC, SERIE NORMAL, ESGOTO PREDIAL, DN 40 X 40 MM, JUNTA SOLDÁVEL, FORNECIDO E INSTALADO EM RAMAL DE DESCARGA OU RAMAL DE ESGOTO SANITÁRIO. AF_08/2022</t>
  </si>
  <si>
    <t>17,94</t>
  </si>
  <si>
    <t>89784</t>
  </si>
  <si>
    <t>TE, PVC, SERIE NORMAL, ESGOTO PREDIAL, DN 50 X 50 MM, JUNTA ELÁSTICA, FORNECIDO E INSTALADO EM RAMAL DE DESCARGA OU RAMAL DE ESGOTO SANITÁRIO. AF_08/2022</t>
  </si>
  <si>
    <t>27,39</t>
  </si>
  <si>
    <t>89795</t>
  </si>
  <si>
    <t>JUNÇÃO SIMPLES, PVC, SERIE NORMAL, ESGOTO PREDIAL, DN 75 X 75 MM, JUNTA ELÁSTICA, FORNECIDO E INSTALADO EM RAMAL DE DESCARGA OU RAMAL DE ESGOTO SANITÁRIO. AF_08/2022</t>
  </si>
  <si>
    <t>89813</t>
  </si>
  <si>
    <t>LUVA SIMPLES, PVC, SERIE NORMAL, ESGOTO PREDIAL, DN 50 MM, JUNTA ELÁSTICA, FORNECIDO E INSTALADO EM PRUMADA DE ESGOTO SANITÁRIO OU VENTILAÇÃO. AF_08/2022</t>
  </si>
  <si>
    <t>6,30</t>
  </si>
  <si>
    <t>89825</t>
  </si>
  <si>
    <t>TE, PVC, SERIE NORMAL, ESGOTO PREDIAL, DN 50 X 50 MM, JUNTA ELÁSTICA, FORNECIDO E INSTALADO EM PRUMADA DE ESGOTO SANITÁRIO OU VENTILAÇÃO. AF_08/2022</t>
  </si>
  <si>
    <t>89827</t>
  </si>
  <si>
    <t>JUNÇÃO SIMPLES, PVC, SERIE NORMAL, ESGOTO PREDIAL, DN 50 X 50 MM, JUNTA ELÁSTICA, FORNECIDO E INSTALADO EM PRUMADA DE ESGOTO SANITÁRIO OU VENTILAÇÃO. AF_08/2022</t>
  </si>
  <si>
    <t>20,46</t>
  </si>
  <si>
    <t>89834</t>
  </si>
  <si>
    <t>JUNÇÃO SIMPLES, PVC, SERIE NORMAL, ESGOTO PREDIAL, DN 100 X 100 MM, JUNTA ELÁSTICA, FORNECIDO E INSTALADO EM PRUMADA DE ESGOTO SANITÁRIO OU VENTILAÇÃO. AF_08/2022</t>
  </si>
  <si>
    <t>58,72</t>
  </si>
  <si>
    <t>89866</t>
  </si>
  <si>
    <t>JOELHO 90 GRAUS, PVC, SOLDÁVEL, DN 25MM, INSTALADO EM DRENO DE AR-CONDICIONADO - FORNECIMENTO E INSTALAÇÃO. AF_08/2022</t>
  </si>
  <si>
    <t>90373</t>
  </si>
  <si>
    <t>JOELHO 90 GRAUS COM BUCHA DE LATÃO, PVC, SOLDÁVEL, DN 25MM, X 1/2  INSTALADO EM RAMAL OU SUB-RAMAL DE ÁGUA - FORNECIMENTO E INSTALAÇÃO. AF_06/2022</t>
  </si>
  <si>
    <t>15,00</t>
  </si>
  <si>
    <t>92370</t>
  </si>
  <si>
    <t>LUVA, EM FERRO GALVANIZADO, DN 25 (1"), CONEXÃO ROSQUEADA, INSTALADO EM REDE DE ALIMENTAÇÃO PARA HIDRANTE - FORNECIMENTO E INSTALAÇÃO. AF_10/2020</t>
  </si>
  <si>
    <t>48,86</t>
  </si>
  <si>
    <t>55,93</t>
  </si>
  <si>
    <t>92377</t>
  </si>
  <si>
    <t>NIPLE, EM FERRO GALVANIZADO, DN 65 (2 1/2"), CONEXÃO ROSQUEADA, INSTALADO EM REDE DE ALIMENTAÇÃO PARA HIDRANTE - FORNECIMENTO E INSTALAÇÃO. AF_10/2020</t>
  </si>
  <si>
    <t>111,21</t>
  </si>
  <si>
    <t>68,13</t>
  </si>
  <si>
    <t>92642</t>
  </si>
  <si>
    <t>TÊ, EM FERRO GALVANIZADO, CONEXÃO ROSQUEADA, DN 65 (2 1/2"), INSTALADO EM REDE DE ALIMENTAÇÃO PARA HIDRANTE - FORNECIMENTO E INSTALAÇÃO. AF_10/2020</t>
  </si>
  <si>
    <t>242,59</t>
  </si>
  <si>
    <t>92658</t>
  </si>
  <si>
    <t>LUVA, EM FERRO GALVANIZADO, CONEXÃO ROSQUEADA, DN 25 (1"), INSTALADO EM REDE DE ALIMENTAÇÃO PARA SPRINKLER - FORNECIMENTO E INSTALAÇÃO. AF_10/2020</t>
  </si>
  <si>
    <t>92660</t>
  </si>
  <si>
    <t>LUVA, EM FERRO GALVANIZADO, CONEXÃO ROSQUEADA, DN 32 (1 1/4"), INSTALADO EM REDE DE ALIMENTAÇÃO PARA SPRINKLER - FORNECIMENTO E INSTALAÇÃO. AF_10/2020</t>
  </si>
  <si>
    <t>43,09</t>
  </si>
  <si>
    <t>92662</t>
  </si>
  <si>
    <t>LUVA, EM FERRO GALVANIZADO, CONEXÃO ROSQUEADA, DN 40 (1 1/2"), INSTALADO EM REDE DE ALIMENTAÇÃO PARA SPRINKLER - FORNECIMENTO E INSTALAÇÃO. AF_10/2020</t>
  </si>
  <si>
    <t>92664</t>
  </si>
  <si>
    <t>LUVA, EM FERRO GALVANIZADO, CONEXÃO ROSQUEADA, DN 50 (2"), INSTALADO EM REDE DE ALIMENTAÇÃO PARA SPRINKLER - FORNECIMENTO E INSTALAÇÃO. AF_10/2020</t>
  </si>
  <si>
    <t>64,56</t>
  </si>
  <si>
    <t>92666</t>
  </si>
  <si>
    <t>LUVA, EM FERRO GALVANIZADO, CONEXÃO ROSQUEADA, DN 65 (2 1/2"), INSTALADO EM REDE DE ALIMENTAÇÃO PARA SPRINKLER - FORNECIMENTO E INSTALAÇÃO. AF_10/2020</t>
  </si>
  <si>
    <t>99,45</t>
  </si>
  <si>
    <t>92668</t>
  </si>
  <si>
    <t>LUVA, EM FERRO GALVANIZADO, CONEXÃO ROSQUEADA, DN 80 (3"), INSTALADO EM REDE DE ALIMENTAÇÃO PARA SPRINKLER - FORNECIMENTO E INSTALAÇÃO. AF_10/2020</t>
  </si>
  <si>
    <t>138,46</t>
  </si>
  <si>
    <t>92692</t>
  </si>
  <si>
    <t>NIPLE, EM FERRO GALVANIZADO, CONEXÃO ROSQUEADA, DN 15 (1/2"), INSTALADO EM RAMAIS E SUB-RAMAIS DE GÁS - FORNECIMENTO E INSTALAÇÃO. AF_10/2020</t>
  </si>
  <si>
    <t>18,34</t>
  </si>
  <si>
    <t>92694</t>
  </si>
  <si>
    <t>NIPLE, EM FERRO GALVANIZADO, CONEXÃO ROSQUEADA, DN 20 (3/4"), INSTALADO EM RAMAIS E SUB-RAMAIS DE GÁS - FORNECIMENTO E INSTALAÇÃO. AF_10/2020</t>
  </si>
  <si>
    <t>29,36</t>
  </si>
  <si>
    <t>92705</t>
  </si>
  <si>
    <t>TÊ, EM FERRO GALVANIZADO, CONEXÃO ROSQUEADA, DN 20 (3/4"), INSTALADO EM RAMAIS E SUB-RAMAIS DE GÁS - FORNECIMENTO E INSTALAÇÃO. AF_10/2020</t>
  </si>
  <si>
    <t>92896</t>
  </si>
  <si>
    <t>UNIÃO, EM FERRO GALVANIZADO, DN 65 (2 1/2"), CONEXÃO ROSQUEADA, INSTALADO EM REDE DE ALIMENTAÇÃO PARA HIDRANTE - FORNECIMENTO E INSTALAÇÃO. AF_10/2020</t>
  </si>
  <si>
    <t>239,27</t>
  </si>
  <si>
    <t>44,61</t>
  </si>
  <si>
    <t>93074</t>
  </si>
  <si>
    <t>CURVA EM COBRE, DN 15 MM, 45 GRAUS, SEM ANEL DE SOLDA, BOLSA X BOLSA, INSTALADO EM RAMAL DE DISTRIBUIÇÃO DE HIDRÁULICA PREDIAL - FORNECIMENTO E INSTALAÇÃO. AF_04/2022</t>
  </si>
  <si>
    <t>16,40</t>
  </si>
  <si>
    <t>94473</t>
  </si>
  <si>
    <t>COTOVELO 90 GRAUS, EM FERRO GALVANIZADO, CONEXÃO ROSQUEADA, DN 65 MM (2 1/2"), INSTALADO EM RESERVAÇÃO PREDIAL DE ÁGUA - FORNECIMENTO E INSTALAÇÃO. AF_04/2024</t>
  </si>
  <si>
    <t>139,66</t>
  </si>
  <si>
    <t>94656</t>
  </si>
  <si>
    <t>ADAPTADOR CURTO COM BOLSA E ROSCA PARA REGISTRO, PVC, SOLDÁVEL, DN  25 MM X 3/4", INSTALADO EM RESERVAÇÃO PREDIAL DE ÁGUA - FORNECIMENTO E INSTALAÇÃO. AF_04/2024</t>
  </si>
  <si>
    <t>3,96</t>
  </si>
  <si>
    <t>94713</t>
  </si>
  <si>
    <t>ADAPTADOR COM FLANGES LIVRES, PVC, SOLDÁVEL, DN 75 MM X 2 1/2", INSTALADO EM RESERVAÇÃO PREDIAL DE ÁGUA - FORNECIMENTO E INSTALAÇÃO. AF_04/2024</t>
  </si>
  <si>
    <t>226,26</t>
  </si>
  <si>
    <t>57,42</t>
  </si>
  <si>
    <t>14,16</t>
  </si>
  <si>
    <t>97488</t>
  </si>
  <si>
    <t>CURVA 90 GRAUS, EM AÇO, CONEXÃO SOLDADA, DN 65 (2 1/2"), INSTALADO EM REDE DE ALIMENTAÇÃO PARA HIDRANTE - FORNECIMENTO E INSTALAÇÃO. AF_10/2020</t>
  </si>
  <si>
    <t>335,58</t>
  </si>
  <si>
    <t>97549</t>
  </si>
  <si>
    <t>CURVA 90 GRAUS, EM AÇO, CONEXÃO SOLDADA, DN 20 (3/4"), INSTALADO EM RAMAIS E SUB-RAMAIS DE GÁS - FORNECIMENTO E INSTALAÇÃO. AF_10/2020</t>
  </si>
  <si>
    <t>103953</t>
  </si>
  <si>
    <t>BUCHA DE REDUÇÃO, CURTA, PVC, SOLDÁVEL, DN 32 X 25 MM, INSTALADO EM RAMAL DE DISTRIBUIÇÃO DE ÁGUA - FORNECIMENTO E INSTALAÇÃO. AF_06/2022</t>
  </si>
  <si>
    <t>103959</t>
  </si>
  <si>
    <t>BUCHA DE REDUÇÃO, CURTA, PVC, SOLDÁVEL, DN 60 X 50 MM, INSTALADO EM PRUMADA DE ÁGUA - FORNECIMENTO E INSTALAÇÃO. AF_06/2022</t>
  </si>
  <si>
    <t>15,66</t>
  </si>
  <si>
    <t>103968</t>
  </si>
  <si>
    <t>BUCHA DE REDUÇÃO, LONGA, PVC, SOLDÁVEL, DN 60 X 25 MM, INSTALADO EM PRUMADA DE ÁGUA - FORNECIMENTO E INSTALAÇÃO. AF_06/2022</t>
  </si>
  <si>
    <t>103969</t>
  </si>
  <si>
    <t>BUCHA DE REDUÇÃO, LONGA, PVC, SOLDÁVEL, DN 60 X 32 MM, INSTALADO EM PRUMADA DE ÁGUA - FORNECIMENTO E INSTALAÇÃO. AF_06/2022</t>
  </si>
  <si>
    <t>103972</t>
  </si>
  <si>
    <t>BUCHA DE REDUÇÃO, LONGA, PVC, SOLDÁVEL, DN 75 X 50 MM, INSTALADO EM PRUMADA DE ÁGUA - FORNECIMENTO E INSTALAÇÃO. AF_06/2022</t>
  </si>
  <si>
    <t>28,79</t>
  </si>
  <si>
    <t>103999</t>
  </si>
  <si>
    <t>BUCHA DE REDUÇÃO, LONGA, PVC, SOLDÁVEL, DN 50 X 25 MM, INSTALADO EM RAMAL DE DISTRIBUIÇÃO DE ÁGUA - FORNECIMENTO E INSTALAÇÃO. AF_06/2022</t>
  </si>
  <si>
    <t>104001</t>
  </si>
  <si>
    <t>ADAPTADOR CURTO COM BOLSA E ROSCA PARA REGISTRO, PVC, SOLDÁVEL, DN 50MM X 1.1/2", INSTALADO EM RAMAL DE DISTRIBUIÇÃO DE ÁGUA - FORNECIMENTO E INSTALAÇÃO. AF_06/2022</t>
  </si>
  <si>
    <t>104014</t>
  </si>
  <si>
    <t>BUCHA DE REDUÇÃO, LONGA, PVC, SOLDÁVEL, DN 40 X 25 MM, INSTALADO EM RAMAL DE DISTRIBUIÇÃO DE ÁGUA - FORNECIMENTO E INSTALAÇÃO. AF_06/2022</t>
  </si>
  <si>
    <t>12,33</t>
  </si>
  <si>
    <t>104341</t>
  </si>
  <si>
    <t>BUCHA DE REDUÇÃO LONGA, PVC, SÉRIE NORMAL, ESGOTO PREDIAL, DN 50 X 40 MM, JUNTA SOLDÁVEL E ELÁSTICA, FORNECIDO E INSTALADO EM RAMAL DE DESCARGA OU RAMAL DE ESGOTO SANITÁRIO. AF_08/2022</t>
  </si>
  <si>
    <t>12,38</t>
  </si>
  <si>
    <t>104348</t>
  </si>
  <si>
    <t>TERMINAL DE VENTILAÇÃO, PVC, SÉRIE NORMAL, ESGOTO PREDIAL, DN 50 MM, JUNTA SOLDÁVEL, FORNECIDO E INSTALADO EM PRUMADA DE ESGOTO SANITÁRIO OU VENTILAÇÃO. AF_08/2022</t>
  </si>
  <si>
    <t>104351</t>
  </si>
  <si>
    <t>TERMINAL DE VENTILAÇÃO, PVC, SÉRIE NORMAL, ESGOTO PREDIAL, DN 75 MM, JUNTA SOLDÁVEL, FORNECIDO E INSTALADO EM PRUMADA DE ESGOTO SANITÁRIO OU VENTILAÇÃO. AF_08/2022</t>
  </si>
  <si>
    <t>24,79</t>
  </si>
  <si>
    <t>104357</t>
  </si>
  <si>
    <t>CAP, PVC, SÉRIE NORMAL, ESGOTO PREDIAL, DN 100 MM, JUNTA ELÁSTICA, FORNECIDO E INSTALADO EM SUBCOLETOR AÉREO DE ESGOTO SANITÁRIO. AF_08/2022</t>
  </si>
  <si>
    <t>21,10</t>
  </si>
  <si>
    <t>99,90</t>
  </si>
  <si>
    <t>99253</t>
  </si>
  <si>
    <t>CAIXA ENTERRADA HIDRÁULICA RETANGULAR EM ALVENARIA COM TIJOLOS CERÂMICOS MACIÇOS, DIMENSÕES INTERNAS: 0,6X0,6X0,6 M PARA REDE DE DRENAGEM. AF_12/2020</t>
  </si>
  <si>
    <t>591,29</t>
  </si>
  <si>
    <t>102609</t>
  </si>
  <si>
    <t>CAIXA D´ÁGUA EM POLIETILENO, 2000 LITROS - FORNECIMENTO E INSTALAÇÃO. AF_06/2021</t>
  </si>
  <si>
    <t>1.214,87</t>
  </si>
  <si>
    <t>89707</t>
  </si>
  <si>
    <t>CAIXA SIFONADA, PVC, DN 100 X 100 X 50 MM, JUNTA ELÁSTICA, FORNECIDA E INSTALADA EM RAMAL DE DESCARGA OU EM RAMAL DE ESGOTO SANITÁRIO. AF_08/2022</t>
  </si>
  <si>
    <t>89708</t>
  </si>
  <si>
    <t>CAIXA SIFONADA, PVC, DN 150 X 185 X 75 MM, JUNTA ELÁSTICA, FORNECIDA E INSTALADA EM RAMAL DE DESCARGA OU EM RAMAL DE ESGOTO SANITÁRIO. AF_08/2022</t>
  </si>
  <si>
    <t>112,22</t>
  </si>
  <si>
    <t>104328</t>
  </si>
  <si>
    <t>CAIXA SIFONADA, COM GRELHA QUADRADA, PVC, DN 150 X 150 X 50 MM, JUNTA SOLDÁVEL, FORNECIDA E INSTALADA EM RAMAL DE DESCARGA OU EM RAMAL DE ESGOTO SANITÁRIO. AF_08/2022</t>
  </si>
  <si>
    <t>78,56</t>
  </si>
  <si>
    <t>86877</t>
  </si>
  <si>
    <t>VÁLVULA EM METAL CROMADO 1.1/2" X 1.1/2" PARA TANQUE OU LAVATÓRIO, COM OU SEM LADRÃO - FORNECIMENTO E INSTALAÇÃO. AF_01/2020</t>
  </si>
  <si>
    <t>60,64</t>
  </si>
  <si>
    <t>86883</t>
  </si>
  <si>
    <t>SIFÃO DO TIPO FLEXÍVEL EM PVC 1  X 1.1/2  - FORNECIMENTO E INSTALAÇÃO. AF_01/2020</t>
  </si>
  <si>
    <t>86884</t>
  </si>
  <si>
    <t>ENGATE FLEXÍVEL EM PLÁSTICO BRANCO, 1/2" X 30CM - FORNECIMENTO E INSTALAÇÃO. AF_01/2020</t>
  </si>
  <si>
    <t>14,08</t>
  </si>
  <si>
    <t>48,99</t>
  </si>
  <si>
    <t>86904</t>
  </si>
  <si>
    <t>LAVATÓRIO LOUÇA BRANCA SUSPENSO, 29,5 X 39CM OU EQUIVALENTE, PADRÃO POPULAR - FORNECIMENTO E INSTALAÇÃO. AF_01/2020</t>
  </si>
  <si>
    <t>52,30</t>
  </si>
  <si>
    <t>86937</t>
  </si>
  <si>
    <t>CUBA DE EMBUTIR OVAL EM LOUÇA BRANCA, 35 X 50CM OU EQUIVALENTE, INCLUSO VÁLVULA EM METAL CROMADO E SIFÃO FLEXÍVEL EM PVC - FORNECIMENTO E INSTALAÇÃO. AF_01/2020</t>
  </si>
  <si>
    <t>223,79</t>
  </si>
  <si>
    <t>95470</t>
  </si>
  <si>
    <t>VASO SANITARIO SIFONADO CONVENCIONAL COM LOUÇA BRANCA, INCLUSO CONJUNTO DE LIGAÇÃO PARA BACIA SANITÁRIA AJUSTÁVEL - FORNECIMENTO E INSTALAÇÃO. AF_01/2020</t>
  </si>
  <si>
    <t>303,32</t>
  </si>
  <si>
    <t>95547</t>
  </si>
  <si>
    <t>SABONETEIRA PLASTICA TIPO DISPENSER PARA SABONETE LIQUIDO COM RESERVATORIO 800 A 1500 ML, INCLUSO FIXAÇÃO. AF_01/2020</t>
  </si>
  <si>
    <t>68,73</t>
  </si>
  <si>
    <t>100849</t>
  </si>
  <si>
    <t>ASSENTO SANITÁRIO CONVENCIONAL - FORNECIMENTO E INSTALACAO. AF_01/2020</t>
  </si>
  <si>
    <t>100858</t>
  </si>
  <si>
    <t>MICTÓRIO SIFONADO LOUÇA BRANCA - PADRÃO MÉDIO - FORNECIMENTO E INSTALAÇÃO. AF_01/2020</t>
  </si>
  <si>
    <t>777,39</t>
  </si>
  <si>
    <t>100860</t>
  </si>
  <si>
    <t>CHUVEIRO ELÉTRICO COMUM CORPO PLÁSTICO, TIPO DUCHA - FORNECIMENTO E INSTALAÇÃO. AF_01/2020</t>
  </si>
  <si>
    <t>108,89</t>
  </si>
  <si>
    <t>100861</t>
  </si>
  <si>
    <t>SUPORTE MÃO FRANCESA EM AÇO, ABAS IGUAIS 30 CM, CAPACIDADE MINIMA 60 KG, BRANCO - FORNECIMENTO E INSTALAÇÃO. AF_01/2020</t>
  </si>
  <si>
    <t>40,18</t>
  </si>
  <si>
    <t>100865</t>
  </si>
  <si>
    <t>BARRA DE APOIO LATERAL ARTICULADA, COM TRAVA, EM ACO INOX POLIDO, FIXADA NA PAREDE - FORNECIMENTO E INSTALAÇÃO. AF_01/2020</t>
  </si>
  <si>
    <t>626,03</t>
  </si>
  <si>
    <t>100866</t>
  </si>
  <si>
    <t>BARRA DE APOIO RETA, EM ACO INOX POLIDO, COMPRIMENTO 60CM, FIXADA NA PAREDE - FORNECIMENTO E INSTALAÇÃO. AF_01/2020</t>
  </si>
  <si>
    <t>338,86</t>
  </si>
  <si>
    <t>100867</t>
  </si>
  <si>
    <t>BARRA DE APOIO RETA, EM ACO INOX POLIDO, COMPRIMENTO 70 CM,  FIXADA NA PAREDE - FORNECIMENTO E INSTALAÇÃO. AF_01/2020</t>
  </si>
  <si>
    <t>359,41</t>
  </si>
  <si>
    <t>100868</t>
  </si>
  <si>
    <t>BARRA DE APOIO RETA, EM ACO INOX POLIDO, COMPRIMENTO 80 CM,  FIXADA NA PAREDE - FORNECIMENTO E INSTALAÇÃO. AF_01/2020</t>
  </si>
  <si>
    <t>373,08</t>
  </si>
  <si>
    <t>100875</t>
  </si>
  <si>
    <t>BANCO ARTICULADO, EM ACO INOX, PARA PCD, FIXADO NA PAREDE - FORNECIMENTO E INSTALAÇÃO. AF_01/2020</t>
  </si>
  <si>
    <t>1.156,82</t>
  </si>
  <si>
    <t>98065</t>
  </si>
  <si>
    <t>SUMIDOURO CIRCULAR, EM CONCRETO PRÉ-MOLDADO, DIÂMETRO INTERNO = 2,88 M, ALTURA INTERNA = 3,0 M, ÁREA DE INFILTRAÇÃO: 31,4 M² (PARA 12 CONTRIBUINTES). AF_12/2020_PA</t>
  </si>
  <si>
    <t>7.720,19</t>
  </si>
  <si>
    <t>98087</t>
  </si>
  <si>
    <t>TANQUE SÉPTICO RETANGULAR, EM ALVENARIA COM BLOCOS DE CONCRETO, DIMENSÕES INTERNAS: 1,6 X 4,6 X H=2,4 M, VOLUME ÚTIL: 14720 L (PARA 105 CONTRIBUINTES). AF_12/2020</t>
  </si>
  <si>
    <t>11.705,96</t>
  </si>
  <si>
    <t>98090</t>
  </si>
  <si>
    <t>FILTRO ANAERÓBIO RETANGULAR, EM ALVENARIA COM BLOCOS DE CONCRETO, DIMENSÕES INTERNAS: 1,4 X 3,0 X H=1,67 M, VOLUME ÚTIL: 5040 L (PARA 32 CONTRIBUINTES). AF_12/2020</t>
  </si>
  <si>
    <t>8.251,15</t>
  </si>
  <si>
    <t>98111</t>
  </si>
  <si>
    <t>CAIXA DE INSPEÇÃO PARA ATERRAMENTO, CIRCULAR, EM POLIETILENO, DIÂMETRO INTERNO = 0,3 M. AF_12/2020</t>
  </si>
  <si>
    <t>55,08</t>
  </si>
  <si>
    <t>89985</t>
  </si>
  <si>
    <t>REGISTRO DE PRESSÃO BRUTO, LATÃO, ROSCÁVEL, 3/4", COM ACABAMENTO E CANOPLA CROMADOS - FORNECIMENTO E INSTALAÇÃO. AF_08/2021</t>
  </si>
  <si>
    <t>51,25</t>
  </si>
  <si>
    <t>94495</t>
  </si>
  <si>
    <t>REGISTRO DE GAVETA BRUTO, LATÃO, ROSCÁVEL, 1" - FORNECIMENTO E INSTALAÇÃO. AF_08/2021</t>
  </si>
  <si>
    <t>49,12</t>
  </si>
  <si>
    <t>94497</t>
  </si>
  <si>
    <t>REGISTRO DE GAVETA BRUTO, LATÃO, ROSCÁVEL, 1 1/2" - FORNECIMENTO E INSTALAÇÃO. AF_08/2021</t>
  </si>
  <si>
    <t>85,02</t>
  </si>
  <si>
    <t>94498</t>
  </si>
  <si>
    <t>REGISTRO DE GAVETA BRUTO, LATÃO, ROSCÁVEL, 2" - FORNECIMENTO E INSTALAÇÃO. AF_08/2021</t>
  </si>
  <si>
    <t>116,56</t>
  </si>
  <si>
    <t>94499</t>
  </si>
  <si>
    <t>REGISTRO DE GAVETA BRUTO, LATÃO, ROSCÁVEL, 2 1/2" - FORNECIMENTO E INSTALAÇÃO. AF_08/2021</t>
  </si>
  <si>
    <t>224,38</t>
  </si>
  <si>
    <t>94792</t>
  </si>
  <si>
    <t>REGISTRO DE GAVETA BRUTO, LATÃO, ROSCÁVEL, 1", COM ACABAMENTO E CANOPLA CROMADOS - FORNECIMENTO E INSTALAÇÃO. AF_08/2021</t>
  </si>
  <si>
    <t>94794</t>
  </si>
  <si>
    <t>REGISTRO DE GAVETA BRUTO, LATÃO, ROSCÁVEL, 1 1/2", COM ACABAMENTO E CANOPLA CROMADOS - FORNECIMENTO E INSTALAÇÃO. AF_08/2021</t>
  </si>
  <si>
    <t>132,65</t>
  </si>
  <si>
    <t>95249</t>
  </si>
  <si>
    <t>VÁLVULA DE ESFERA BRUTA, BRONZE, ROSCÁVEL, 3/4'' - FORNECIMENTO E INSTALAÇÃO. AF_08/2021</t>
  </si>
  <si>
    <t>47,99</t>
  </si>
  <si>
    <t>99624</t>
  </si>
  <si>
    <t>VÁLVULA DE RETENÇÃO HORIZONTAL, DE BRONZE, ROSCÁVEL, 2 1/2" - FORNECIMENTO E INSTALAÇÃO. AF_08/2021</t>
  </si>
  <si>
    <t>564,43</t>
  </si>
  <si>
    <t>99631</t>
  </si>
  <si>
    <t>VÁLVULA DE RETENÇÃO VERTICAL, DE BRONZE, ROSCÁVEL, 1 1/2" - FORNECIMENTO E INSTALAÇÃO. AF_08/2021</t>
  </si>
  <si>
    <t>159,86</t>
  </si>
  <si>
    <t>103029</t>
  </si>
  <si>
    <t>REGISTRO OU REGULADOR DE GÁS DE COZINHA - FORNECIMENTO E INSTALAÇÃO. AF_08/2021</t>
  </si>
  <si>
    <t>102116</t>
  </si>
  <si>
    <t>BOMBA CENTRÍFUGA, TRIFÁSICA, 1,5 CV OU 1,48 HP, HM 10 A 24 M, Q 6,1 A 21,9 M3/H - FORNECIMENTO E INSTALAÇÃO. AF_12/2020</t>
  </si>
  <si>
    <t>1.886,19</t>
  </si>
  <si>
    <t>104082</t>
  </si>
  <si>
    <t>PLUG, PVC OCRE, JUNTA ELÁSTICA, DN 100 MM, PARA COLETOR PREDIAL DE ESGOTO. AF_06/2022</t>
  </si>
  <si>
    <t>96521</t>
  </si>
  <si>
    <t>ESCAVAÇÃO MECANIZADA PARA BLOCO DE COROAMENTO OU SAPATA COM RETROESCAVADEIRA (INCLUINDO ESCAVAÇÃO PARA COLOCAÇÃO DE FÔRMAS). AF_01/2024</t>
  </si>
  <si>
    <t>96525</t>
  </si>
  <si>
    <t>ESCAVAÇÃO MECANIZADA PARA VIGA BALDRAME OU SAPATA CORRIDA COM MINI-ESCAVADEIRA (INCLUINDO ESCAVAÇÃO PARA COLOCAÇÃO DE FÔRMAS). AF_01/2024</t>
  </si>
  <si>
    <t>62,95</t>
  </si>
  <si>
    <t>93358</t>
  </si>
  <si>
    <t>ESCAVAÇÃO MANUAL DE VALA. AF_09/2024</t>
  </si>
  <si>
    <t>115,98</t>
  </si>
  <si>
    <t>94318</t>
  </si>
  <si>
    <t>ATERRO MECANIZADO DE VALA COM RETROESCAVADEIRA (CAPACIDADE DA CAÇAMBA DA RETRO: 0,26 M³ / POTÊNCIA: 88 HP), LARGURA ATÉ 1,5 M, PROFUNDIDADE DE 1,5 A 3,0 M, COM SOLO ARGILO-ARENOSO. AF_08/2023</t>
  </si>
  <si>
    <t>96385</t>
  </si>
  <si>
    <t>EXECUÇÃO E COMPACTAÇÃO DE CORPO DE ATERRO DE ATERRO (95% DE ENERGIA DO PROCTOR NORMAL) COM SOLO PREDOMINANTEMENTE ARGILOSO ESPESSURA 15 CM - EXCLUSIVE MATERIAL, ESCAVAÇÃO, CARGA E TRANSPORTE. AF_09/2024</t>
  </si>
  <si>
    <t>93381</t>
  </si>
  <si>
    <t>REATERRO MECANIZADO DE VALA COM RETROESCAVADEIRA (CAPACIDADE DA CAÇAMBA   DA RETRO: 0,26 M³/POTÊNCIA: 88 HP), LARGURA 0,8 A 1,5 M, PROFUNDIDADE 1,5 A 3,0 M, COM SOLO (SEM SUBSTITUIÇÃO) DE 1ª CATEGORIA E COMPACTADOR DE SOLOS DE PERCUSSÃO. AF_08/2023</t>
  </si>
  <si>
    <t>13,53</t>
  </si>
  <si>
    <t>93382</t>
  </si>
  <si>
    <t>REATERRO MANUAL DE VALAS, COM COMPACTADOR DE SOLOS DE PERCUSSÃO. AF_08/2023</t>
  </si>
  <si>
    <t>32,80</t>
  </si>
  <si>
    <t>101617</t>
  </si>
  <si>
    <t>PREPARO DE FUNDO DE VALA COM LARGURA MAIOR OU IGUAL A 1,5 M E MENOR QUE 2,5 M (ACERTO DO SOLO NATURAL). AF_08/2020</t>
  </si>
  <si>
    <t>4,03</t>
  </si>
  <si>
    <t>103322</t>
  </si>
  <si>
    <t>ALVENARIA DE VEDAÇÃO DE BLOCOS CERÂMICOS FURADOS NA VERTICAL DE 9X19X39 CM (ESPESSURA 9 CM) E ARGAMASSA DE ASSENTAMENTO COM PREPARO EM BETONEIRA. AF_12/2021</t>
  </si>
  <si>
    <t>62,12</t>
  </si>
  <si>
    <t>103324</t>
  </si>
  <si>
    <t>ALVENARIA DE VEDAÇÃO DE BLOCOS CERÂMICOS FURADOS NA VERTICAL DE 14X19X39 CM (ESPESSURA 14 CM) E ARGAMASSA DE ASSENTAMENTO COM PREPARO EM BETONEIRA. AF_12/2021</t>
  </si>
  <si>
    <t>83,86</t>
  </si>
  <si>
    <t>103327</t>
  </si>
  <si>
    <t>ALVENARIA DE VEDAÇÃO DE BLOCOS CERÂMICOS FURADOS NA VERTICAL DE 19X19X39 CM (ESPESSURA 19 CM) E ARGAMASSA DE ASSENTAMENTO COM PREPARO MANUAL. AF_12/2021</t>
  </si>
  <si>
    <t>101,14</t>
  </si>
  <si>
    <t>103328</t>
  </si>
  <si>
    <t>ALVENARIA DE VEDAÇÃO DE BLOCOS CERÂMICOS FURADOS NA HORIZONTAL DE 9X19X19 CM (ESPESSURA 9 CM) E ARGAMASSA DE ASSENTAMENTO COM PREPARO EM BETONEIRA. AF_12/2021</t>
  </si>
  <si>
    <t>106,51</t>
  </si>
  <si>
    <t>101161</t>
  </si>
  <si>
    <t>ALVENARIA DE VEDAÇÃO COM ELEMENTO VAZADO DE CONCRETO (COBOGÓ) DE 7X50X50CM E ARGAMASSA DE ASSENTAMENTO COM PREPARO EM BETONEIRA. AF_05/2020</t>
  </si>
  <si>
    <t>241,70</t>
  </si>
  <si>
    <t>96370</t>
  </si>
  <si>
    <t>PAREDE COM SISTEMA EM CHAPAS DE GESSO PARA DRYWALL, USO INTERNO, COM UMA FACE SIMPLES E ESTRUTURA METÁLICA COM GUIAS SIMPLES, SEM VÃOS. AF_07/2023_PS</t>
  </si>
  <si>
    <t>102253</t>
  </si>
  <si>
    <t>DIVISORIA SANITÁRIA, TIPO CABINE, EM GRANITO CINZA POLIDO, ESP = 3CM, ASSENTADO COM ARGAMASSA COLANTE AC III-E, EXCLUSIVE FERRAGENS. AF_01/2021</t>
  </si>
  <si>
    <t>957,73</t>
  </si>
  <si>
    <t>92391</t>
  </si>
  <si>
    <t>EXECUÇÃO DE PAVIMENTO EM PISO INTERTRAVADO, COM BLOCO PISOGRAMA DE 35 X 15 CM, ESPESSURA 6 CM. AF_10/2022</t>
  </si>
  <si>
    <t>80,81</t>
  </si>
  <si>
    <t>92396</t>
  </si>
  <si>
    <t>EXECUÇÃO DE PASSEIO EM PISO INTERTRAVADO, COM BLOCO RETANGULAR COR NATURAL DE 20 X 10 CM, ESPESSURA 6 CM. AF_10/2022</t>
  </si>
  <si>
    <t>97,20</t>
  </si>
  <si>
    <t>97113</t>
  </si>
  <si>
    <t>APLICAÇÃO DE LONA PLÁSTICA PARA EXECUÇÃO DE PAVIMENTOS DE CONCRETO. AF_04/2022</t>
  </si>
  <si>
    <t>1,62</t>
  </si>
  <si>
    <t>103689</t>
  </si>
  <si>
    <t>FORNECIMENTO E INSTALAÇÃO DE PLACA DE OBRA COM CHAPA GALVANIZADA E ESTRUTURA DE MADEIRA. AF_03/2022_PS</t>
  </si>
  <si>
    <t>470,08</t>
  </si>
  <si>
    <t>88488</t>
  </si>
  <si>
    <t>PINTURA LÁTEX ACRÍLICA PREMIUM, APLICAÇÃO MANUAL EM TETO, DUAS DEMÃOS. AF_04/2023</t>
  </si>
  <si>
    <t>17,35</t>
  </si>
  <si>
    <t>88497</t>
  </si>
  <si>
    <t>EMASSAMENTO COM MASSA LÁTEX, APLICAÇÃO EM PAREDE, DUAS DEMÃOS, LIXAMENTO MANUAL. AF_04/2023</t>
  </si>
  <si>
    <t>21,33</t>
  </si>
  <si>
    <t>100724</t>
  </si>
  <si>
    <t>PINTURA COM TINTA ALQUÍDICA DE FUNDO E ACABAMENTO (ESMALTE SINTÉTICO GRAFITE) APLICADA A ROLO OU PINCEL SOBRE PERFIL METÁLICO EXECUTADO EM FÁBRICA (POR DEMÃO). AF_01/2020</t>
  </si>
  <si>
    <t>16,31</t>
  </si>
  <si>
    <t>102494</t>
  </si>
  <si>
    <t>PINTURA DE PISO COM TINTA EPÓXI, APLICAÇÃO MANUAL, 2 DEMÃOS, INCLUSO PRIMER EPÓXI. AF_05/2021</t>
  </si>
  <si>
    <t>71,08</t>
  </si>
  <si>
    <t>102520</t>
  </si>
  <si>
    <t>PINTURA DE SINALIZAÇÃO VERTICAL DE SEGURANÇA, FAIXAS AMARELA E PRETA, APLICAÇÃO MANUAL, 2 DEMÃOS. AF_05/2021</t>
  </si>
  <si>
    <t>99,84</t>
  </si>
  <si>
    <t>87251</t>
  </si>
  <si>
    <t>REVESTIMENTO CERÂMICO PARA PISO COM PLACAS TIPO ESMALTADA DE DIMENSÕES 45X45 CM APLICADA EM AMBIENTES DE ÁREA MAIOR QUE 10 M2. AF_02/2023_PE</t>
  </si>
  <si>
    <t>51,18</t>
  </si>
  <si>
    <t>98680</t>
  </si>
  <si>
    <t>PISO CIMENTADO, TRAÇO 1:3 (CIMENTO E AREIA), ACABAMENTO LISO, ESPESSURA 3,0 CM, PREPARO MECÂNICO DA ARGAMASSA. AF_09/2020</t>
  </si>
  <si>
    <t>45,93</t>
  </si>
  <si>
    <t>98682</t>
  </si>
  <si>
    <t>PISO CIMENTADO, TRAÇO 1:3 (CIMENTO E AREIA), ACABAMENTO RÚSTICO, ESPESSURA 3,0 CM, PREPARO MECÂNICO DA ARGAMASSA. AF_09/2020</t>
  </si>
  <si>
    <t>42,92</t>
  </si>
  <si>
    <t>98689</t>
  </si>
  <si>
    <t>SOLEIRA EM GRANITO, LARGURA 15 CM, ESPESSURA 2,0 CM. AF_09/2020</t>
  </si>
  <si>
    <t>127,90</t>
  </si>
  <si>
    <t>104162</t>
  </si>
  <si>
    <t>PISO EM GRANILITE, MARMORITE OU GRANITINA EM AMBIENTES INTERNOS, COM ESPESSURA DE 8 MM, INCLUSO MISTURA EM BETONEIRA, COLOCAÇÃO DAS JUNTAS, APLICAÇÃO DO PISO, 4 POLIMENTOS COM POLITRIZ, ESTUCAMENTO, SELADOR E CERA. AF_06/2022</t>
  </si>
  <si>
    <t>94991</t>
  </si>
  <si>
    <t>EXECUÇÃO DE PASSEIO (CALÇADA) OU PISO DE CONCRETO COM CONCRETO MOLDADO IN LOCO, USINADO C20, ACABAMENTO CONVENCIONAL, NÃO ARMADO. AF_08/2022</t>
  </si>
  <si>
    <t>650,71</t>
  </si>
  <si>
    <t>94993</t>
  </si>
  <si>
    <t>71,22</t>
  </si>
  <si>
    <t>101747</t>
  </si>
  <si>
    <t>PISO EM CONCRETO 20 MPA PREPARO MECÂNICO, ESPESSURA 7CM. AF_09/2020</t>
  </si>
  <si>
    <t>74,36</t>
  </si>
  <si>
    <t>87755</t>
  </si>
  <si>
    <t>CONTRAPISO EM ARGAMASSA TRAÇO 1:4 (CIMENTO E AREIA), PREPARO MECÂNICO COM BETONEIRA 400 L, APLICADO EM ÁREAS MOLHADAS SOBRE IMPERMEABILIZAÇÃO, ACABAMENTO NÃO REFORÇADO, ESPESSURA 3CM. AF_07/2021</t>
  </si>
  <si>
    <t>87879</t>
  </si>
  <si>
    <t>CHAPISCO APLICADO EM ALVENARIAS E ESTRUTURAS DE CONCRETO INTERNAS, COM COLHER DE PEDREIRO.  ARGAMASSA TRAÇO 1:3 COM PREPARO EM BETONEIRA 400L. AF_10/2022</t>
  </si>
  <si>
    <t>87792</t>
  </si>
  <si>
    <t>EMBOÇO OU MASSA ÚNICA EM ARGAMASSA TRAÇO 1:2:8, PREPARO MECÂNICO COM BETONEIRA 400 L, APLICADA MANUALMENTE EM PANOS CEGOS DE FACHADA (SEM PRESENÇA DE VÃOS), ESPESSURA DE 25 MM. AF_08/2022</t>
  </si>
  <si>
    <t>87273</t>
  </si>
  <si>
    <t>REVESTIMENTO CERÂMICO PARA PAREDES INTERNAS COM PLACAS TIPO ESMALTADA DE DIMENSÕES 33X45 CM APLICADAS NA ALTURA INTEIRA DAS PAREDES. AF_02/2023_PE</t>
  </si>
  <si>
    <t>96114</t>
  </si>
  <si>
    <t>FORRO EM DRYWALL, PARA AMBIENTES COMERCIAIS, INCLUSIVE ESTRUTURA BIRECIONAL DE FIXAÇÃO. AF_08/2023_PS</t>
  </si>
  <si>
    <t>74,35</t>
  </si>
  <si>
    <t>99803</t>
  </si>
  <si>
    <t>LIMPEZA DE PISO CERÂMICO OU PORCELANATO COM PANO ÚMIDO. AF_04/2019</t>
  </si>
  <si>
    <t>2,84</t>
  </si>
  <si>
    <t>99059</t>
  </si>
  <si>
    <t>LOCAÇÃO CONVENCIONAL DE OBRA, UTILIZANDO GABARITO DE TÁBUAS CORRIDAS PONTALETADAS A CADA 2,00M -  2 UTILIZAÇÕES. AF_03/2024</t>
  </si>
  <si>
    <t>74,63</t>
  </si>
  <si>
    <t>98516</t>
  </si>
  <si>
    <t>PLANTIO DE PALMEIRA COM ALTURA DE MUDA MENOR OU IGUAL A 2,00 M . AF_07/2024</t>
  </si>
  <si>
    <t>338,56</t>
  </si>
  <si>
    <t>98504</t>
  </si>
  <si>
    <t>PLANTIO DE GRAMA BATATAIS EM PLACAS. AF_07/2024</t>
  </si>
  <si>
    <t>16,97</t>
  </si>
  <si>
    <t>98525</t>
  </si>
  <si>
    <t>LIMPEZA MECANIZADA DE CAMADA VEGETAL, VEGETAÇÃO E PEQUENAS ÁRVORES (DIÂMETRO DE TRONCO MENOR QUE 0,20 M), COM TRATOR DE ESTEIRAS. AF_03/2024</t>
  </si>
  <si>
    <t>SINAPI-I</t>
  </si>
  <si>
    <t xml:space="preserve">UN    </t>
  </si>
  <si>
    <t xml:space="preserve">M3    </t>
  </si>
  <si>
    <t xml:space="preserve">ARGILA OU BARRO PARA ATERRO/REATERRO (COM TRANSPORTE ATE 10 KM)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</si>
  <si>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703,34</t>
  </si>
  <si>
    <t>FDE</t>
  </si>
  <si>
    <t>CORTE E ATERRO DENTRO DA OBRA COM TRANSPORTE INTERNO</t>
  </si>
  <si>
    <t>01.03.001.</t>
  </si>
  <si>
    <t>Descrição</t>
  </si>
  <si>
    <t>ELEMENTOS VAZADOS</t>
  </si>
  <si>
    <t>08.80.040.</t>
  </si>
  <si>
    <t>09.01.006.</t>
  </si>
  <si>
    <t>TE-06 ENTRADA PRIMÁRIA SIMPLIF.  POSTE UNICO - CPFL - 150,0 KVA - 15KV220/127 V</t>
  </si>
  <si>
    <t>09.02.011.</t>
  </si>
  <si>
    <t>09.13.035.</t>
  </si>
  <si>
    <t xml:space="preserve">RELATORIO DE INSPEÇAO E MEDIÇAO COM LAUDO TECNICO DO SISTEMA DE PROTEÇAO CONTRA DESCARGAS ATMOSFERICAS CONFORME NBR 5419 </t>
  </si>
  <si>
    <t>15.80.040.</t>
  </si>
  <si>
    <t>PINTURA DE QUADRAS ESPORTIVAS - LINHAS DEMARCATORIAS</t>
  </si>
  <si>
    <t>16.07.015.</t>
  </si>
  <si>
    <t>AM-01 AMARELINHA</t>
  </si>
  <si>
    <t>16.07.031.</t>
  </si>
  <si>
    <t>CR-01 CARACOL</t>
  </si>
  <si>
    <t>SIURB</t>
  </si>
  <si>
    <t>DISJUNTORES</t>
  </si>
  <si>
    <t>DIVERSOS</t>
  </si>
  <si>
    <t>GL</t>
  </si>
  <si>
    <t>BEBEDOURO ELÉTRICO COM SISTEMA DE REFRIGERAÇÃO E DUAS SAÍDAS - 80L</t>
  </si>
  <si>
    <t>VIDROS</t>
  </si>
  <si>
    <t>VENTILADOR DE PAREDE, DIÂM. MÍN.=65CM</t>
  </si>
  <si>
    <t>ESCORREGADOR COMPR=3,00M H=1,80M - ESTRUTURA METÁLICA</t>
  </si>
  <si>
    <t>GANGORRA COM 3 PRANCHAS COMPR=3,00M H=0,70M - ESTRUTURA METÁLICA</t>
  </si>
  <si>
    <t>BALANÇO DE 3 LUGARES COM PNEUS COMPR=4,50M H=2,50M - ESTRUTURA METÁLICA</t>
  </si>
  <si>
    <t>ESCADA HORIZONTAL COMPR=1,80M H=1,80M - ESTRUTURA METÁLICA</t>
  </si>
  <si>
    <t>GAIOLA LABIRINTO (1,5X1,5X2,0)M - ESTRUTURA METÁLICA</t>
  </si>
  <si>
    <t>%</t>
  </si>
  <si>
    <t>SERVIÇOS TÉCNICOS PROFISSIONAIS PARA OBTENÇÃO DO AVCB JUNTO AO CORPO DE BOMBEIROS PARA EDIFICAÇÕES DE 2001 À 5000 M2</t>
  </si>
  <si>
    <t>ENS.</t>
  </si>
  <si>
    <t>ENSAIOS DE LABORATÓRIO - COMPACTAÇÃO</t>
  </si>
  <si>
    <t>MÊS</t>
  </si>
  <si>
    <t>FUNDAÇÕES</t>
  </si>
  <si>
    <t>FNDE 03</t>
  </si>
  <si>
    <t>FNDE 241</t>
  </si>
  <si>
    <t>FNDE 230</t>
  </si>
  <si>
    <t>Locação de container 2,30 x 6,00, alt. 2,50 m, para escritório, sem divisórias internas e sem sanitário (não inclui mobilização/desmobilização)</t>
  </si>
  <si>
    <t>FNDE 231</t>
  </si>
  <si>
    <t>Locação de container 2,30 x 6,00 m, alt. 2,50 m, com 1 sanitário, para escritório, completo, sem divisórias internas (não inclui mobilização/desmobilização)</t>
  </si>
  <si>
    <t>FNDE 232</t>
  </si>
  <si>
    <t>Locação de container 2,30 x 6,00 m, alt. 2,50 m, para sanitário, com 4 bacias, 8 chuveiros, 1 lavatório e 1 mictório (não inclui mobilização/desmobilização)</t>
  </si>
  <si>
    <t>FNDE 236</t>
  </si>
  <si>
    <t>Estaca escavada mecanicamente, sem fluido estabilizante, com 40 cm de diâmetro, concreto lançado por caminhão betoneira (exclusive mobilização e desmobilização) - muro</t>
  </si>
  <si>
    <t>FNDE 237</t>
  </si>
  <si>
    <t>Estaca escavada mecanicamente, sem fluido estabilizante, com 40 cm de diâmetro, concreto lançado por caminhão betoneira (exclusive mobilização e desmobilização). Reservatório</t>
  </si>
  <si>
    <t>FNDE 238</t>
  </si>
  <si>
    <t>Estaca escavada mecanicamente, sem fluido estabilizante, com 40 cm de diâmetro, concreto lançado por caminhão betoneira (exclusive mobilização e desmobilização) - estrutura metálica (m)</t>
  </si>
  <si>
    <t>FNDE 239</t>
  </si>
  <si>
    <t>Concretagem de pilares, fck = 30 MPa, com uso de bomba, lançamento, adensamento e acabamento</t>
  </si>
  <si>
    <t>FNDE 240</t>
  </si>
  <si>
    <t>FNDE 63</t>
  </si>
  <si>
    <t>FNDE 129</t>
  </si>
  <si>
    <t>Instalação de box de vidro temperado, E = 10 mm, encaixado em perfil U</t>
  </si>
  <si>
    <t>FNDE 62</t>
  </si>
  <si>
    <t>Fechamento em placa cimentícia, espessura 10 mm</t>
  </si>
  <si>
    <t>FNDE 130</t>
  </si>
  <si>
    <t>PM1 - KIT de porta de madeira frisada, semi-oca (leve ou média), padrão médio, 80x210 cm, espessura de 3,5 cm, itens inclusos: dobradiços, montagem e instalação de batente, fechadura com execução do furo - fornecimento e instalação</t>
  </si>
  <si>
    <t>FNDE 131</t>
  </si>
  <si>
    <t>PM2 - KIT de porta de madeira tipo veneziana, 80x210 cm (espessura de 3 cm), padrão médio, itens inclusos: dobradiças, montagem e instalação de batente, fechadura com execução do furo - fornecimento e instalação</t>
  </si>
  <si>
    <t>FNDE 132</t>
  </si>
  <si>
    <t>PM3 - KIT DE PORTA DE MADEIRA FRISADA, SEMI-OCA (LEVE OU MÉDIA), PADRÃO MÉDIO, 80X210CM, ESPESSURA DE 3,5CM, ITENS INCLUSOS: DOBRADIÇAS, MONTAGEM E INSTALAÇÃO DE BATENTE, FECHADURA COM EXECUÇÃO DO FURO - FORNECIMENTO E INSTALAÇÃO</t>
  </si>
  <si>
    <t>FNDE 133</t>
  </si>
  <si>
    <t>INSTALAÇÃO DE VIDRO LISO INCOLOR ESQUADRIA PM3 , E = 6 MM, EM ESQUADRIA DE MADEIRA, FIXADO COM BAGUETE</t>
  </si>
  <si>
    <t>FNDE 04</t>
  </si>
  <si>
    <t>Chapa metálica (alumínio) 0,90 m x 0,40 m, espessura 1 mm para as portas</t>
  </si>
  <si>
    <t>FNDE 134</t>
  </si>
  <si>
    <t>Porta de abrir - PA1 - 100 x 210 cm em chapa de alumínio, tipo veneziana com guarnição, fixação com parafusos - fornecimento e instalação - conforme projeto de esquadrias</t>
  </si>
  <si>
    <t>FNDE 135</t>
  </si>
  <si>
    <t>PORTA DE ABRIR - PA2 - 90 X 210 CM EM CHAPA DE ALUMÍNIO, TIPO VENEZIANA COM GUARNIÇÃO, FIXAÇÃO COM PARAFUSOS - FORNECIMENTO E INSTALAÇÃO - CONFORME PROJETO DE ESQUADRIAS</t>
  </si>
  <si>
    <t>FNDE 136</t>
  </si>
  <si>
    <t>PORTA DE ABRIR - PA3 - 90 X 210 CM EM CHAPA DE ALUMÍNIO, TIPO VENEZIANA COM GUARNIÇÃO, FIXAÇÃO COM PARAFUSOS - FORNECIMENTO E INSTALAÇÃO - CONFORME PROJETO DE ESQUADRIAS</t>
  </si>
  <si>
    <t>FNDE 137</t>
  </si>
  <si>
    <t>PORTA DE ABRIR - PA4 - 80 X 165 CM EM CHAPA DE ALUMÍNIO, TIPO VENEZIANA COM GUARNIÇÃO, FIXAÇÃO COM PARAFUSOS - FORNECIMENTO E INSTALAÇÃO - CONFORME PROJETO DE ESQUADRIAS</t>
  </si>
  <si>
    <t>FNDE 138</t>
  </si>
  <si>
    <t>PORTA DE ABRIR - PA5 - 70 X 165 CM EM CHAPA DE ALUMÍNIO, TIPO VENEZIANA COM GUARNIÇÃO, FIXAÇÃO COM PARAFUSOS - FORNECIMENTO E INSTALAÇÃO - CONFORME PROJETO DE ESQUADRIAS</t>
  </si>
  <si>
    <t>FNDE 139</t>
  </si>
  <si>
    <t>PORTA DE ABRIR - PA6 - 170 X 215 + 70 CM EM CHAPA DE ALUMÍNIO COM BANDEIRA E VIDRO - CONFORME PROJETO DE ESQUADRIAS, INCLUSIVE FERRAGENS E VIDRO MONOLÍTICO</t>
  </si>
  <si>
    <t>FNDE 140</t>
  </si>
  <si>
    <t>PORTA DE CORRER - PA7 - 420 X 215 + 70 CM EM CHAPA DE ALUMÍNIO COM BANDEIRA E VIDRO - CONFORME PROJETO DE ESQUADRIAS, INCLUSIVE FERRAGENS E VIDRO</t>
  </si>
  <si>
    <t>FNDE 141</t>
  </si>
  <si>
    <t>PORTA DE CORRER - PA8 - 210 X 215 + 70 CM EM CHAPA DE ALUMÍNIO COM BANDEIRA E VIDRO - CONFORME PROJETO DE ESQUADRIAS, INCLUSIVE FERRAGENS E VIDRO</t>
  </si>
  <si>
    <t>FNDE 142</t>
  </si>
  <si>
    <t>PORTA DE ABRIR - PA9 - 120 X 210 + 65 CM EM CHAPA DE ALUMÍNIO COM BANDEIRA E VENEZIANA - CONFORME PROJETO DE ESQUADRIAS, INCLUSIVE FERRAGENS</t>
  </si>
  <si>
    <t>FNDE 143</t>
  </si>
  <si>
    <t>PORTA DE CORRER - PA10 - 175 X 230 CM EM CHAPA DE ALUMÍNIO COM VENEZIANA - CONFORME PROJETO DE ESQUADRIAS, INCLUSIVE FERRAGENS</t>
  </si>
  <si>
    <t>FNDE 144</t>
  </si>
  <si>
    <t>PORTA DE CORRER - PA11- 230 X 240 CM EM CHAPA DE ALUMÍNIO COM VENEZIANA - CONFORME PROJETO DE ESQUADRIAS, INCLUSIVE FERRAGENS</t>
  </si>
  <si>
    <t>FNDE 145</t>
  </si>
  <si>
    <t>JANELA DE ALUMÍNIO - JA-1 - 210 X 130 CM COMPLETA, CONFORME PROJETO DE ESQUADRIAS - GUILHOTINA - INCLUSO VIDRO</t>
  </si>
  <si>
    <t>FNDE 146</t>
  </si>
  <si>
    <t>JANELA DE ALUMÍNIO - JA-2 - 150 X 140 CM COMPLETA, CONFORME PROJETO DE ESQUADRIAS - CORRER - INCLUSO VIDRO</t>
  </si>
  <si>
    <t>FNDE 147</t>
  </si>
  <si>
    <t>JANELA DE ALUMÍNIO - JA-3 - 280 X 205 CM COMPLETA, CONFORME PROJETO DE ESQUADRIAS - CORRER COM BANDEIRA - INCLUSO VIDRO</t>
  </si>
  <si>
    <t>FNDE 148</t>
  </si>
  <si>
    <t>JANELA DE ALUMÍNIO - JA-4 - 280 X 185 CM COMPLETA, CONFORME PROJETO DE ESQUADRIAS - CORRER COM BANDEIRA - INCLUSO VIDRO MONILÍTICO</t>
  </si>
  <si>
    <t>FNDE 149</t>
  </si>
  <si>
    <t>JANELA DE ALUMÍNIO - JA-5 - 350 X 185 CM COMPLETA, CONFORME PROJETO DE ESQUADRIAS - CORRER COM BANDEIRA - INCLUSO VIDRO</t>
  </si>
  <si>
    <t>FNDE 151</t>
  </si>
  <si>
    <t>JANELA DE ALUMÍNIO - JA-6, 350 X 120 CM COMPLETA, CONFORME PROJETO DE ESQUADRIAS - FIXA - INCLUSO VIDRO</t>
  </si>
  <si>
    <t>FNDE 152</t>
  </si>
  <si>
    <t>JANELA DE ALUMÍNIO - JA-7 - 280 X 230 CM COMPLETA, CONFORME PROJETO DE ESQUADRIAS - FIXA COM BANDEIRA - INCLUSO VIDRO</t>
  </si>
  <si>
    <t>FNDE 153</t>
  </si>
  <si>
    <t>JANELA DE ALUMÍNIO - JA-8, 700 X 230 CM COMPLETA, CONFORME PROJETO DE ESQUADRIAS - FIXA COM BANDEIRA - INCLUSO VIDRO</t>
  </si>
  <si>
    <t>FNDE 154</t>
  </si>
  <si>
    <t>JANELA DE ALUMÍNIO - JA-9 - 85 X 210 CM COMPLETA, CONFORME PROJETO DE ESQUADRIAS MAXIM-AR - INCLUSO VIDRO</t>
  </si>
  <si>
    <t>FNDE 155</t>
  </si>
  <si>
    <t>JANELA DE ALUMÍNIO - JA-10 - 150 X 60 CM COMPLETA, CONFORME PROJETO DE ESQUADRIAS - MAXIM-AR - INCLUSO VIDRO</t>
  </si>
  <si>
    <t>FNDE 156</t>
  </si>
  <si>
    <t>JANELA DE ALUMÍNIO - JA-11 - 150 X 80 CM COMPLETA, CONFORME PROJETO DE ESQUADRIAS - MAXIM-AR - INCLUSO VIDRO</t>
  </si>
  <si>
    <t>FNDE 157</t>
  </si>
  <si>
    <t>JANELA DE ALUMÍNIO - JA-12 - 280 X 80 CM COMPLETA, CONFORME PROJETO DE ESQUADRIAS - MAXIM-AR - INCLUSO VIDRO</t>
  </si>
  <si>
    <t>FNDE 158</t>
  </si>
  <si>
    <t>JANELA DE ALUMÍNIO - JA-13 - 280 X 60 CM COMPLETA, CONFORME PROJETO DE ESQUADRIAS - MAXIM-AR - INCLUSO VIDRO</t>
  </si>
  <si>
    <t>FNDE 159</t>
  </si>
  <si>
    <t>JANELA DE ALUMÍNIO - JA-14 - 280 X 185 CM COMPLETA, CONFORME PROJETO DE ESQUADRIAS - MAXIM-AR - INCLUSO VIDRO MONOLÍTICO</t>
  </si>
  <si>
    <t>FNDE 160</t>
  </si>
  <si>
    <t>JANELA DE ALUMÍNIO - JA-15 - 350 X 80 CM COMPLETA, CONFORME PROJETO DE ESQUADRIAS - MAXIM-AR -INCLUSO VIDRO</t>
  </si>
  <si>
    <t>FNDE 05</t>
  </si>
  <si>
    <t>TELA TIPO MOSQUITEIRO - FIXADA NA ESQUADRIA - CONFORME PROJETO DE ESQUADRIAS</t>
  </si>
  <si>
    <t>FNDE 12</t>
  </si>
  <si>
    <t>ESPELHO CRISTAL, ESPESSURA 4MM, COM PARAFUSOS DE FIXAÇÃO, SEM MOLDURA</t>
  </si>
  <si>
    <t>FNDE 100</t>
  </si>
  <si>
    <t>PORTÃO METÁLICO DE ABRIR,  3,50 X 2,20 M,  COM CHAPA METÁLICA CARBONO PERFURADA, INCLUSO PINTURA, CONFORME PROJETO DE ESQUADRIAS</t>
  </si>
  <si>
    <t>FNDE 102</t>
  </si>
  <si>
    <t>PORTÃO METÁLICO TIPO GRADIL 3,40 X  2,38 M , MALHA 5 X 20CM - FIO 5,00MM, REVESTIDOS EM POLIESTER POR PROCESSO DE PINTURA ELETROSTÁTICA (GRADIL), NA COR BRANCA - FORNECIMENTO E INSTALAÇÃO</t>
  </si>
  <si>
    <t>FNDE 101</t>
  </si>
  <si>
    <t>PORTÃO METÁLICO DE ABRIR,  1,80 X 1,80 M,  COM CHAPA METÁLICA CARBONO PERFURADA, INCLUSO PINTURA, CONFORME PROJETO DE ESQUADRIAS</t>
  </si>
  <si>
    <t>FNDE 103</t>
  </si>
  <si>
    <t>PORTÃO METÁLICO NYLOFOR 0,90 X  2,03 M , MALHA 5 X 20CM - FIO 5,00MM, REVESTIDOS EM POLIESTER POR PROCESSO DE PINTURA ELETROSTÁTICA (GRADIL), NA COR BRANCA - FORNECIMENTO E INSTALAÇÃO</t>
  </si>
  <si>
    <t>FNDE 105</t>
  </si>
  <si>
    <t>FECHAMENTO EM CHAPA METÁLICA PERFURADA, INCLUSO PINTURA, CONFORME PROJETO (GR1, GR2)</t>
  </si>
  <si>
    <t>FNDE 104</t>
  </si>
  <si>
    <t>GRADIL METÁLICO E TELA DE AÇO GALVANIZADO FIO 12 BWG, MALHA 2" - JARDIM VERTICAL</t>
  </si>
  <si>
    <t>FNDE 61</t>
  </si>
  <si>
    <t>FECHAMENTO COM CHAPA METÁLICA PERFURADA, INCLUSO PINTURA, CONFORME PROJETO</t>
  </si>
  <si>
    <t>FNDE 20</t>
  </si>
  <si>
    <t>FNDE 64</t>
  </si>
  <si>
    <t>CHAPA POLICARBONATO ALVEOLAR CRISTAL ESP.= 6mm</t>
  </si>
  <si>
    <t>FNDE 161</t>
  </si>
  <si>
    <t>CALHA EM CHAPA DE AÇO GALVANIZADO (30x15 cm)</t>
  </si>
  <si>
    <t>FNDE 162</t>
  </si>
  <si>
    <t>CALHA EM CHAPA DE AÇO GALVANIZADO (35x15cm)</t>
  </si>
  <si>
    <t>FNDE 163</t>
  </si>
  <si>
    <t>CALHA EM CHAPA DE AÇO GALVANIZADO (35x20cm)</t>
  </si>
  <si>
    <t>FNDE 164</t>
  </si>
  <si>
    <t>CALHA EM CHAPA DE AÇO GALVANIZADO (42,5x15cm)</t>
  </si>
  <si>
    <t>FNDE 165</t>
  </si>
  <si>
    <t>CALHA EM CHAPA DE AÇO GALVANIZADO (45x15cm)</t>
  </si>
  <si>
    <t>FNDE 166</t>
  </si>
  <si>
    <t>CALHA EM CHAPA DE AÇO GALVANIZADO (40x20cm)</t>
  </si>
  <si>
    <t>FNDE 65</t>
  </si>
  <si>
    <t>CUMEEIRA NORMAL PARA TELHA TRAPEZOIDAL DE AÇO, E = 0,5 MM, INCLUSO ACESSÓRIOS DE FIXAÇÃO E IÇAMENTO</t>
  </si>
  <si>
    <t>FNDE 167</t>
  </si>
  <si>
    <t>PINGADEIRA EM CHAPA DE AÇO GALVANIZADO</t>
  </si>
  <si>
    <t>FNDE 168</t>
  </si>
  <si>
    <t>RUFO-PINGADEIRA EM CHAPA DE AÇO GALVANIZADO</t>
  </si>
  <si>
    <t>FNDE 169</t>
  </si>
  <si>
    <t>RUFO EM CHAPA DE AÇO GALVANIZADO</t>
  </si>
  <si>
    <t>FNDE 170</t>
  </si>
  <si>
    <t>CONTRA-RUFO LATERAL ACABAMENTO CALHA EM CHAPA METÁLICA DOBRADA, DESENVOLVIMENTO 39 CM</t>
  </si>
  <si>
    <t>FNDE 171</t>
  </si>
  <si>
    <t>FNDE 172</t>
  </si>
  <si>
    <t>IMPERMEABILIZAÇÃO DE VIGA BALDRAME COM EMULSÃO ASFÁLTICA, 2 DEMÃOS</t>
  </si>
  <si>
    <t>FNDE 173</t>
  </si>
  <si>
    <t>IMPERMEABILIZAÇÃO DA LAJE COM EMULSÃO ASFÁLTICA, 2 DEMÃOS</t>
  </si>
  <si>
    <t>FNDE 174</t>
  </si>
  <si>
    <t>IMPERMEABILIZAÇÃO DE PISO COM EMULSÃO ASFÁLTICA, 2 DEMÃOS</t>
  </si>
  <si>
    <t>FNDE 175</t>
  </si>
  <si>
    <t>IMPERMEABILIZAÇÃO DA PAREDE COM EMULSÃO ASFÁLTICA, 2 DEMÃOS</t>
  </si>
  <si>
    <t>FNDE 176</t>
  </si>
  <si>
    <t>CHAPISCO APLICADO EM ALVENARIAS E ESTRUTURAS DE CONCRETO EXTERNAS, COM COLHER DE PEDREIRO. ARGAMASSA TRAÇO 1:3 COM PREPARO EM BETONEIRA 400L. - EXTERNO</t>
  </si>
  <si>
    <t>FNDE 177</t>
  </si>
  <si>
    <t>CHAPISCO APLICADO EM ALVENARIAS E ESTRUTURAS DE CONCRETO EXTERNAS, COM COLHER DE PEDREIRO. ARGAMASSA TRAÇO 1:3 COM PREPARO EM BETONEIRA 400L. - INTERNO</t>
  </si>
  <si>
    <t>FNDE 178</t>
  </si>
  <si>
    <t>EMBOÇO OU MASSA ÚNICA EM ARGAMASSA TRAÇO 1:2:8, PREPARO MECÂNICO COM BETONEIRA 400 L, APLICADA MANUALMENTE EM PANOS CEGOS - REVESTIMENTO INTERNO (SEM PRESENÇA DE VÃOS), ESPESSURA DE 25 MM</t>
  </si>
  <si>
    <t>FNDE 179</t>
  </si>
  <si>
    <t>EMBOÇO OU MASSA ÚNICA EM ARGAMASSA TRAÇO 1:2:8, PREPARO MECÂNICO COM BETONEIRA 400 L, APLICADA MANUALMENTE EM PANOS CEGOS - REVESTIMENTO EXTERNO (SEM PRESENÇA DE VÃOS), ESPESSURA DE 25 MM</t>
  </si>
  <si>
    <t>FNDE 180</t>
  </si>
  <si>
    <t>REVESTIMENTO CERÂMICO PARA PAREDES COM PLACAS TIPO ESMALTADA EXTRA DE DIMENSÕES 10X10 CM, COR CINZA CLAROAPLICADAS NA ALTURA INTEIRA DAS PAREDES</t>
  </si>
  <si>
    <t>FNDE 181</t>
  </si>
  <si>
    <t>REVESTIMENTO CERÂMICO PARA PAREDES COM PLACAS TIPO ESMALTADA EXTRA DE DIMENSÕES 10X10 CM, COR LARANJA APLICADAS NA ALTURA INTEIRA DAS PAREDES</t>
  </si>
  <si>
    <t>FNDE 245</t>
  </si>
  <si>
    <t>RODA MEIO EM MADEIRA, ALTURA 7CM, FIXADO COM COLA</t>
  </si>
  <si>
    <t>FNDE 18</t>
  </si>
  <si>
    <t>FORRO DE FIBRA MINERAL EM PLACAS DE 625 X 625 MM, E = 15 MM, BORDA RETA, COM PINTURA ANTIMOFO, APOIADO EM PERFIL DE ACO GALVANIZADO COM 24 MM DE BASE - INSTALADO</t>
  </si>
  <si>
    <t>FNDE 66</t>
  </si>
  <si>
    <t>FORRO DE TELA ONDULADA EM ARAME GALVANIZADO - COR NATURAL</t>
  </si>
  <si>
    <t>FNDE 182</t>
  </si>
  <si>
    <t>CONTRAPISO DE CONCRETO NÃO-ESTRUTURAL, ESPESSURA 3 CM E PREPARO MECÂNICO</t>
  </si>
  <si>
    <t>FNDE 184</t>
  </si>
  <si>
    <t>RODAPÉ CERÂMICO H= 10 CM</t>
  </si>
  <si>
    <t>FNDE 185</t>
  </si>
  <si>
    <t>RODAPÉ EM GRANITINA, ALTURA 10CM</t>
  </si>
  <si>
    <t>FNDE 186</t>
  </si>
  <si>
    <t>SOLEIRA EM GRANITO, LARGURA 20 CM, ESPESSURA 2,0 CM</t>
  </si>
  <si>
    <t>FNDE 189</t>
  </si>
  <si>
    <t>PISO PODOTÁTIL DIRECIONAL, COR VERMELHA, DE CONCRETO, ASSENTADO SOBRE ARGAMASSA</t>
  </si>
  <si>
    <t>FNDE 190</t>
  </si>
  <si>
    <t>PISO PODOTÁTIL DE ALERTA, COR VERMELHA, DE CONCRETO, ASSENTADO SOBRE ARGAMASSA</t>
  </si>
  <si>
    <t>FNDE 191</t>
  </si>
  <si>
    <t>PISO PODOTÁTIL DE ALERTA, COR AMARELA, DE CONCRETO, ASSENTADO SOBRE ARGAMASSA</t>
  </si>
  <si>
    <t>FNDE 10</t>
  </si>
  <si>
    <t>COLCHÃO DRENANTE DE AREIA H= 30 CM</t>
  </si>
  <si>
    <t>FNDE 192</t>
  </si>
  <si>
    <t>EMASSAMENTO COM MASSA CORRIDA PVA, APLICAÇÃO EM TETO, UMA DEMÃO, LIXAMENTO MANUAL</t>
  </si>
  <si>
    <t>FNDE 193</t>
  </si>
  <si>
    <t>EMASSAMENTO DE PAREDES COM MASSA ACRÍLICA, DUAS DEMÃOS, ÁREAS MOLHADAS</t>
  </si>
  <si>
    <t>FNDE 194</t>
  </si>
  <si>
    <t>PINTURA LÁTEX PVA, APLICAÇÃO MANUAL EM PAREDES, DUAS DEMÃOS, COR BRANCO GELO</t>
  </si>
  <si>
    <t>FNDE 196</t>
  </si>
  <si>
    <t>PINTURA LÁTEX ACRÍLICA, SOBRE REBOCO LISO, COR CINZA CLARO, APLICAÇÃO MANUAL EM PAREDES, DUAS DEMÃOS</t>
  </si>
  <si>
    <t>FNDE 197</t>
  </si>
  <si>
    <t>PINTURA LÁTEX ACRÍLICA, SOBRE REBOCO LISO, COR LARANJA, APLICAÇÃO MANUAL EM PAREDES, DUAS DEMÃOS</t>
  </si>
  <si>
    <t>FNDE 198</t>
  </si>
  <si>
    <t>PINTURA LÁTEX ACRÍLICA, SOBRE MASSA ACRÍLICA, COR BRANCO GELO, AREAS MOLHADAS</t>
  </si>
  <si>
    <t>FNDE 200</t>
  </si>
  <si>
    <t>PINTURA EM ESMALTE SINTÉTICO EM ESQUADRIAS DE MADEIRA, 2 DEMÃOS</t>
  </si>
  <si>
    <t>FNDE 201</t>
  </si>
  <si>
    <t>PINTURA EM ESMALTE SINTÉTICO EM RODAMEIO DE MADEIRA, 2 DEMÃOS - COR BRANCO</t>
  </si>
  <si>
    <t>FNDE 199</t>
  </si>
  <si>
    <t>PINTURA LÁTEX ACRÍLICA SOBRE PAREDES EXTERNAS, COR LARANJA, APLICAÇÃO MANUAL EM PAREDES, DUAS DEMÃOS</t>
  </si>
  <si>
    <t>FNDE 202</t>
  </si>
  <si>
    <t>TEXTURA ACRÍLICA, COR BRANCA, APLICAÇÃO MANUAL EM PAREDE EXTERNA, UMA DEMÃO</t>
  </si>
  <si>
    <t>FNDE 203</t>
  </si>
  <si>
    <t>TEXTURA ACRÍLICA, COR CINZA CLARO, APLICAÇÃO MANUAL EM PAREDE EXTERNA, UMA DEMÃO</t>
  </si>
  <si>
    <t>FNDE 204</t>
  </si>
  <si>
    <t>TEXTURA ACRÍLICA, COR CINZA ESCURO, APLICAÇÃO MANUAL EM PAREDE EXTERNA, UMA DEMÃO</t>
  </si>
  <si>
    <t>FNDE 205</t>
  </si>
  <si>
    <t>BUCHA DE REDUÇÃO, CURTA, PVC, SOLDÁVEL, DN 75 X 60 MM, INSTALADO EM PRUMADA DE ÁGUA - FORNECIMENTO E INSTALAÇÃO</t>
  </si>
  <si>
    <t>FNDE 229</t>
  </si>
  <si>
    <t>BUCHA DE REDUÇÃO, CURTA, PVC, SOLDÁVEL, DN 85 X 75 MM, INSTALADO EM PRUMADA DE ÁGUA - FORNECIMENTO E INSTALAÇÃO</t>
  </si>
  <si>
    <t>FNDE 206</t>
  </si>
  <si>
    <t>BUCHA DE REDUÇÃO, LONGA, PVC, SOLDÁVEL, DN 50 X 32 MM, INSTALADO EM RAMAL DE DISTRIBUIÇÃO DE ÁGUA - FORNECIMENTO E INSTALAÇÃO</t>
  </si>
  <si>
    <t>FNDE 208</t>
  </si>
  <si>
    <t>TÊ DE REDUÇÃO, PVC, SOLDÁVEL, DN 75MM X 60 MM, INSTALADO EM PRUMADA DE ÁGUA - FORNECIMENTO E INSTALAÇÃO</t>
  </si>
  <si>
    <t>FNDE 77</t>
  </si>
  <si>
    <t>FNDE 78</t>
  </si>
  <si>
    <t>CISTERNA MODULAR 600 Litros</t>
  </si>
  <si>
    <t>FNDE 79</t>
  </si>
  <si>
    <t>SMAR FILTRO</t>
  </si>
  <si>
    <t>FNDE 81</t>
  </si>
  <si>
    <t>FNDE 80</t>
  </si>
  <si>
    <t>GRELHA DE FERRO P/ CALHAS E CAIXAS</t>
  </si>
  <si>
    <t>FNDE 209</t>
  </si>
  <si>
    <t>JUNÇÃO SIMPLES, PVC, SERIE NORMAL, ESGOTO PREDIAL, DN 100 X 50 MM, JUNTA ELÁSTICA, FORNECIDO E INSTALADO EM PRUMADA DE ESGOTO SANITÁRIO OU VENTILAÇÃO</t>
  </si>
  <si>
    <t>FNDE 233</t>
  </si>
  <si>
    <t>JUNÇÃO SIMPLES, PVC, SERIE NORMAL, ESGOTO PREDIAL, DN 100 X 100 MM, JUNTA ELÁSTICA, FORNECIDO E INSTALADO EM PRUMADA DE ESGOTO SANITÁRIO OU VENTILAÇÃO</t>
  </si>
  <si>
    <t>FNDE 210</t>
  </si>
  <si>
    <t>JUNÇÃO SIMPLES, PVC, SERIE NORMAL, ESGOTO PREDIAL, DN 75 X 50 MM, JUNTA ELÁSTICA, FORNECIDO E INSTALADO EM RAMAL DE DESCARGA OU RAMAL DE ESGOTO SANITÁRIO</t>
  </si>
  <si>
    <t>FNDE 235</t>
  </si>
  <si>
    <t>REDUÇÃO EXCÊNTRICA, PVC, SERIE R, ÁGUA PLUVIAL, DN 100 X 75 MM, JUNTA ELÁSTICA, FORNECIDO E INSTALADO EM CONDUTORES VERTICAIS DE ÁGUAS PLUVIAIS</t>
  </si>
  <si>
    <t>FNDE 211</t>
  </si>
  <si>
    <t>CORPO CAIXA SECA 100 X 100 X 40 CM</t>
  </si>
  <si>
    <t>FNDE 212</t>
  </si>
  <si>
    <t>JUNÇÃO SIMPLES, PVC, SERIE R, ÁGUA PLUVIAL, DN 75 X 50 MM, JUNTA ELÁSTICA, FORNECIDO E INSTALADO EM CONDUTORES VERTICAIS DE ÁGUAS PLUVIAIS</t>
  </si>
  <si>
    <t>FNDE 214</t>
  </si>
  <si>
    <t>TÊ, PVC, SERIE R, ÁGUA PLUVIAL, DN 100 X 50 MM, JUNTA ELÁSTICA, FORNECIDO E INSTALADO EM CONDUTORES VERTICAIS DE ÁGUAS PLUVIAIS</t>
  </si>
  <si>
    <t>FNDE 228</t>
  </si>
  <si>
    <t>TÊ, PVC, SERIE R, ÁGUA PLUVIAL, DN 75 X 50 MM, JUNTA ELÁSTICA, FORNECIDO E INSTALADO EM CONDUTORES VERTICAIS DE ÁGUAS PLUVIAIS</t>
  </si>
  <si>
    <t>FNDE 215</t>
  </si>
  <si>
    <t>VÁLVULA DE DESCARGA METÁLICA, DUPLO ACIONAMENTO ECO, BASE 1 1/2", ACABAMENTO METALICO CROMADO - FORNECIMENTO E INSTALAÇÃO</t>
  </si>
  <si>
    <t>FNDE 117</t>
  </si>
  <si>
    <t>SIFÃO PARA MICTÓRIO, DECA 1681, 1 X 2", ACABAMENTO CROMODADO E SIMILAR</t>
  </si>
  <si>
    <t>FNDE 216</t>
  </si>
  <si>
    <t>CUBA DE EMBUTIR RETANGULAR DE AÇO INOXIDÁVEL, 40 X 34 X 14 CM - FORNECIMENTO E INSTALAÇÃO</t>
  </si>
  <si>
    <t>FNDE 217</t>
  </si>
  <si>
    <t>CUBA DE EMBUTIR RETANGULAR DE AÇO INOXIDÁVEL, 50 X 40 X 20 CM - FORNECIMENTO E INSTALAÇÃO</t>
  </si>
  <si>
    <t>FNDE 218</t>
  </si>
  <si>
    <t>CUBA DE EMBUTIR RETANGULAR DE AÇO INOXIDÁVEL, 60 X 50 X 40 CM - FORNECIMENTO E INSTALAÇÃO</t>
  </si>
  <si>
    <t>FNDE 219</t>
  </si>
  <si>
    <t>LAVATÓRIO DE CANTO, LOUÇA BRANCA SUSPENSO, 29,5 X 39CM OU EQUIVALENTE, PADRÃO POPULAR - FORNECIMENTO E INSTALAÇÃO</t>
  </si>
  <si>
    <t>FNDE 82</t>
  </si>
  <si>
    <t>LAVATÓRIO SOBREPOR, DECA OU EQUIVALENTE</t>
  </si>
  <si>
    <t>FNDE 220</t>
  </si>
  <si>
    <t>TANQUE DE LOUÇA BRANCA COM COLUNA, 40L OU EQUIVALENTE - FORNECIMENTO E INSTALAÇÃO</t>
  </si>
  <si>
    <t>FNDE 221</t>
  </si>
  <si>
    <t>PORTA PAPEL HIGIÊNICO, CONFORME PROJETO</t>
  </si>
  <si>
    <t>FNDE 16</t>
  </si>
  <si>
    <t>PAPELEIRA PLASTICA TIPO DISPENSER PARA PAPEL HIGIENICO ROLAO</t>
  </si>
  <si>
    <t>FNDE 17</t>
  </si>
  <si>
    <t>DUCHA / CHUVEIRO METALICO, DE PAREDE, ARTICULAVEL, COM DESVIADOR E DUCHA MANUAL</t>
  </si>
  <si>
    <t>FNDE 14</t>
  </si>
  <si>
    <t>TORNEIRA ELETRICA DE PAREDE, BICA ALTA, PARA COZINHA, 5500 W (110/220 V)</t>
  </si>
  <si>
    <t>FNDE 222</t>
  </si>
  <si>
    <t>TORNEIRA DE MESA BICA MÓVEL, CONFORME PROJETO</t>
  </si>
  <si>
    <t>FNDE 223</t>
  </si>
  <si>
    <t>TORNEIRA DE PAREDE, CONFORME PROJETO</t>
  </si>
  <si>
    <t>FNDE 224</t>
  </si>
  <si>
    <t>TORNEIRA CROMADA DE MESA, 1/2? OU 3/4?, PARA LAVATÓRIO, COM TEMPORIZADOR - FORNECIMENTO E INSTALAÇÃO</t>
  </si>
  <si>
    <t>FNDE 225</t>
  </si>
  <si>
    <t>TORNEIRA CROMADA DE MESA PARA LAVATORIO, TIPO MONOCOMANDO - ACIONAMENTO TIPO ALAVANCA</t>
  </si>
  <si>
    <t>FNDE 15</t>
  </si>
  <si>
    <t>TOALHEIRO PLASTICO TIPO DISPENSER PARA PAPEL TOALHA INTERFOLHADO</t>
  </si>
  <si>
    <t>FNDE 34</t>
  </si>
  <si>
    <t>CABIDE/GANCHO DE BANHEIRO SIMPLES EM METAL CROMADO</t>
  </si>
  <si>
    <t>FNDE 226</t>
  </si>
  <si>
    <t>BARRA DE APOIO RETA, EM ACO INOX POLIDO, COMPRIMENTO 40CM, FIXADA NA PAREDE - FORNECIMENTO E INSTALAÇÃO</t>
  </si>
  <si>
    <t>FNDE 301</t>
  </si>
  <si>
    <t>CAP OU TAMPAO DE FERRO GALVANIZADO, COM ROSCA BSP, DE 3/4"</t>
  </si>
  <si>
    <t>FNDE 29</t>
  </si>
  <si>
    <t>REGULADOR DE ALTA PRESSÃO GLP</t>
  </si>
  <si>
    <t>FNDE 302</t>
  </si>
  <si>
    <t>REQUADRO EM ALUMÍNIO TIPO VENEZIANA COM GUARNIÇÃO, FIXAÇÃO COM PARAFUSOS - FORNECIMENTO E INSTALAÇÃO</t>
  </si>
  <si>
    <t>FNDE 242</t>
  </si>
  <si>
    <t>BOMBA CENTRÍFUGA, TRIFÁSICA, 6 CV, HM 30 A 40 M, Q 26,36 M3/H - FORNECIMENTO E INSTALAÇÃO</t>
  </si>
  <si>
    <t>FNDE 67</t>
  </si>
  <si>
    <t>CENTRAL DE ALARME ENDEREÇÁVEL</t>
  </si>
  <si>
    <t>FNDE 94</t>
  </si>
  <si>
    <t>ELETRODUTO EM ACO ZINCADO OU GALVANIZADO DN=3/4", APARENTE - FORNECIMENTO E INSTALAÇÃO</t>
  </si>
  <si>
    <t>FNDE 303</t>
  </si>
  <si>
    <t>SINALIZAÇÃO COM PLACA INDICATIVA FIXADA NA ESTRUTURA</t>
  </si>
  <si>
    <t>FNDE 383</t>
  </si>
  <si>
    <t>QUADRO DE DISTRIBUIÇÃO DE ENERGIA EM CHAPA DE AÇO GALVANIZADO, DE EMBUTIR, COM BARRAMENTO TRIFÁSICO, PARA 46 DISJUNTORES DIN 100A - FORNECIMENTO E INSTALAÇÃO</t>
  </si>
  <si>
    <t>FNDE 304</t>
  </si>
  <si>
    <t>QUADRO DE DISTRIBUIÇÃO DE ENERGIA EM CHAPA DE AÇO GALVANIZADO, DE EMBUTIR, COM BARRAMENTO TRIFÁSICO, PARA 50 DISJUNTORES DIN 225A - FORNECIMENTO E INSTALAÇÃO</t>
  </si>
  <si>
    <t>FNDE 393</t>
  </si>
  <si>
    <t>DISJUNTOR TETRAPOLAR TIPO DR, CORRENTE NOMINAL DE 125A - 30mA</t>
  </si>
  <si>
    <t>FNDE 87</t>
  </si>
  <si>
    <t>DISJUNTOR BIPOLAR TIPO DR, CORRENTE NOMINAL DE 40A - 30mA</t>
  </si>
  <si>
    <t>FNDE 86</t>
  </si>
  <si>
    <t>DISJUNTOR BIPOLAR TIPO DR, CORRENTE NOMINAL DE 25A - 30mA</t>
  </si>
  <si>
    <t>FNDE 83</t>
  </si>
  <si>
    <t>DISJUNTOR TETRAPOLAR TIPO DR, CORRENTE NOMINAL DE 25A - 30mA</t>
  </si>
  <si>
    <t>FNDE 88</t>
  </si>
  <si>
    <t>DISPOSITIVO CONTRA SURTO - DPS 40 kA</t>
  </si>
  <si>
    <t>FNDE 89</t>
  </si>
  <si>
    <t>DISPOSITIVO CONTRA SURTO - DPS 80 kA</t>
  </si>
  <si>
    <t>FNDE 90</t>
  </si>
  <si>
    <t>ELETRODUTO RIGIDO, EM ACO ZINCADO OU GALVANIZADO, TIPO PESADO, DN=1", APARENTE - FORNECIMENTO E INSTALAÇÃO</t>
  </si>
  <si>
    <t>FNDE 91</t>
  </si>
  <si>
    <t>ELETRODUTO EM ACO ZINCADO OU GALVANIZADO DN=1 1/2", APARENTE - FORNECIMENTO E INSTALAÇÃO</t>
  </si>
  <si>
    <t>FNDE 92</t>
  </si>
  <si>
    <t>ELETRODUTO EM ACO ZINCADO OU GALVANIZADO DN=1 1/4", APARENTE - FORNECIMENTO E INSTALAÇÃO</t>
  </si>
  <si>
    <t>FNDE 93</t>
  </si>
  <si>
    <t>ELETRODUTO EM ACO ZINCADO OU GALVANIZADO DN=2", APARENTE - FORNECIMENTO E INSTALAÇÃO</t>
  </si>
  <si>
    <t>FNDE 95</t>
  </si>
  <si>
    <t>FNDE 305</t>
  </si>
  <si>
    <t>CAIXA DE PASSAGEM/ LUZ / TELEFONIA, DE EMBUTIR, EM CHAPA DE ACO GALVANIZADO, DIMENSOES 20 X 20 X *12* CM (PADRAO CONCESSIONARIA LOCAL)</t>
  </si>
  <si>
    <t>FNDE 306</t>
  </si>
  <si>
    <t>CAIXA DE PASSAGEM/ LUZ / TELEFONIA, DE EMBUTIR, EM CHAPA DE ACO GALVANIZADO, DIMENSOES 40 X 40 X *12* CM (PADRAO CONCESSIONARIA LOCAL)</t>
  </si>
  <si>
    <t>FNDE 312</t>
  </si>
  <si>
    <t>ELETROCALHA LISA OU PERFURADA EM AÇO GALVANIZADO, LARGURA  100MM E ALTURA 50MM, INCLUSIVE EMENDA E FIXAÇÃO - FORNECIMENTO E INSTALAÇÃO</t>
  </si>
  <si>
    <t>FNDE 314</t>
  </si>
  <si>
    <t>ELETROCALHA LISA OU PERFURADA EM AÇO GALVANIZADO, LARGURA  150MM E ALTURA 50MM, INCLUSIVE EMENDA E FIXAÇÃO - FORNECIMENTO E INSTALAÇÃO</t>
  </si>
  <si>
    <t>FNDE 25</t>
  </si>
  <si>
    <t>ELETROCALHA LISA OU PERFURADA EM AÇO GALVANIZADO, LARGURA  50MM E ALTURA 50MM, INCLUSIVE EMENDA E FIXAÇÃO - FORNECIMENTO E INSTALAÇÃO</t>
  </si>
  <si>
    <t>FNDE 309</t>
  </si>
  <si>
    <t>ESPELHO / PLACA CEGA 4" X 2", PARA INSTALACAO DE TOMADAS E INTERRUPTORES</t>
  </si>
  <si>
    <t>FNDE 96</t>
  </si>
  <si>
    <t>LUMINÁRIA DE EMBUTIR, COM LÂMPADA LED DE 18 W</t>
  </si>
  <si>
    <t>FNDE 97</t>
  </si>
  <si>
    <t>LUMINÁRIA DE EMBUTIR, COM LÂMPADA LED DE 31 W</t>
  </si>
  <si>
    <t>FNDE 308</t>
  </si>
  <si>
    <t>LUMINÁRIA DE EMBUTIR, COM LÂMPADA LED DE 39 W</t>
  </si>
  <si>
    <t>FNDE 98</t>
  </si>
  <si>
    <t>REFLETOR EM ALUMÍNIO, DE SUPORTE E ALÇA, COM LÂMPADA LED DE 200 W</t>
  </si>
  <si>
    <t>FNDE 99</t>
  </si>
  <si>
    <t>LUMINÁRIA TIPO SPOT BALIZADOR LED 12W</t>
  </si>
  <si>
    <t>FNDE 310</t>
  </si>
  <si>
    <t>FNDE 310 TUBO EM COBRE FLEXÍVEL, DN 3/4", COM ISOLAMENTO, INSTALADO EM RAMAL DE ALIMENTAÇÃO DE AR CONDICIONADO COM CONDENSADORA INDIVIDUAL ? FORNECIMENTO E INSTALAÇÃO. (M)</t>
  </si>
  <si>
    <t>FNDE 76</t>
  </si>
  <si>
    <t>FNDE 76 SWITCH TIPO 24 PORTAS (UN)</t>
  </si>
  <si>
    <t>FNDE 31</t>
  </si>
  <si>
    <t>FNDE 31 CAIXA DE CONCRETO ARMADO PRE-MOLDADO, COM FUNDO E TAMPA, DIMENSOES DE 0,30 X 0,30 X 0,30 M (UN)</t>
  </si>
  <si>
    <t>FNDE 234</t>
  </si>
  <si>
    <t>FNDE 44</t>
  </si>
  <si>
    <t>FNDE 45</t>
  </si>
  <si>
    <t>FNDE 45 COIFA EM AÇO INOX 100CM X 150CM (un)</t>
  </si>
  <si>
    <t>FNDE 68</t>
  </si>
  <si>
    <t>FNDE 68 CONJUNTO DE ESTAIAMENTO PARA MASTRO DE SPDA (UN)</t>
  </si>
  <si>
    <t>FNDE 69</t>
  </si>
  <si>
    <t>FNDE 69 CAIXA DE EQUALIZAÇÃO DE ATERRAMENTO ELÉTRICO (UN)</t>
  </si>
  <si>
    <t>FNDE 70</t>
  </si>
  <si>
    <t>FNDE 70 TERMINAL A COMPRESSÃO (UN)</t>
  </si>
  <si>
    <t>FNDE 71</t>
  </si>
  <si>
    <t>FNDE 71 SOLDA EXOTÉRMICA PARA SPDA - FORNECIMENTO E INSTALAÇÃO. (UN)</t>
  </si>
  <si>
    <t>FNDE 39</t>
  </si>
  <si>
    <t>CONJUNTO DE MASTRO P/ TRÊS BANDEIRAS E PEDESTAL</t>
  </si>
  <si>
    <t>FNDE 40</t>
  </si>
  <si>
    <t>FNDE 40 BANCADA DE GRANITO CINZA ANDORINHA, INCLUSIVE PASSA PRATOS, ESPESSURA 2 CM - FORNECIMENTO E INSTALAÇÃO (M2)</t>
  </si>
  <si>
    <t>FNDE 47</t>
  </si>
  <si>
    <t>FNDE 47 PRATELEIRA DE GRANITO CINZA ANDORINHA, ESPESSURA 2 CM - FORNECIMENTO E INSTALAÇÃO (M2)</t>
  </si>
  <si>
    <t>FNDE 48</t>
  </si>
  <si>
    <t>FNDE 48 ESCANINHOS EM MDF, REVESTIDOS EM LAMINADO MELAMÍNICO (M2)</t>
  </si>
  <si>
    <t>FNDE 311</t>
  </si>
  <si>
    <t>FNDE 311 PEITORIL LINEAR EM GRANITO OU MÁRMORE, L = 24CM, COMPRIMENTO DE ATÉ 2M, ASSENTADO COM ARGAMASSA 1:6 COM ADITIVO. (M)</t>
  </si>
  <si>
    <t>FNDE 126</t>
  </si>
  <si>
    <t>FNDE 126 TUBO AÇO GALVANIZADO D=3" P/BICICLETÁRIO, DIMENSÃO: H=75CM, L=150 CM, FIXADO EM BASE DE CONCRETO, PINTADO C/ESMALTE SINTETICO, EXCETO BASE DE CONCRETO E PINTURA DE ACABAMENTO (UN)</t>
  </si>
  <si>
    <t>FNDE 72</t>
  </si>
  <si>
    <t>FNDE 72 BANCO EM ALVENARIA, TAMPO EM CONCRETO, C/ENCOSTO H=80cm (PINTADO) (M)</t>
  </si>
  <si>
    <t>FNDE 73</t>
  </si>
  <si>
    <t>FNDE 73 BANCO EM ALVENARIA REVESTIDO EM CERÂMICA (M)</t>
  </si>
  <si>
    <t>FNDE 128</t>
  </si>
  <si>
    <t>FNDE 128 PORTA OBJETO EM GRANITO CINZA ANDORINHA, ESPESSURA 2 CM - FORNECIMENTO E INSTALAÇÃO (M2)</t>
  </si>
  <si>
    <t>FNDE 325</t>
  </si>
  <si>
    <t>FNDE 325 POSTE OFICIAL COMPLETO PARA REDE DE VOLEI (CJ)</t>
  </si>
  <si>
    <t>FNDE 326</t>
  </si>
  <si>
    <t>FNDE 326 TABELA DE BASQUETE OFICIAL COMPLETA (CJ)</t>
  </si>
  <si>
    <t>FNDE 327</t>
  </si>
  <si>
    <t>FNDE 327 TRAVE OFICIAL COMPLETA PARA FUTEBOL DE SALÃO (CJ)</t>
  </si>
  <si>
    <t>Conjunto</t>
  </si>
  <si>
    <t>CP-02</t>
  </si>
  <si>
    <t>CP-03</t>
  </si>
  <si>
    <t>CP-04</t>
  </si>
  <si>
    <t>CP-05</t>
  </si>
  <si>
    <t>Taxa de Mobilização e Desmobilização de Contêineres</t>
  </si>
  <si>
    <t>Taxa</t>
  </si>
  <si>
    <t>CP-06</t>
  </si>
  <si>
    <t>Laudo de Potabilidade do Reservatório + ART</t>
  </si>
  <si>
    <t>Fonte</t>
  </si>
  <si>
    <t>Obra</t>
  </si>
  <si>
    <t xml:space="preserve">Construção de Escola Padrão FNDE 5 Salas (127 V)
</t>
  </si>
  <si>
    <t>Local</t>
  </si>
  <si>
    <t>Ponto</t>
  </si>
  <si>
    <t>-22.279250572355547; -48.52154912473352</t>
  </si>
  <si>
    <t>BDI 1</t>
  </si>
  <si>
    <t>BDI para os itens dos boletins de custos e composições</t>
  </si>
  <si>
    <t>Item</t>
  </si>
  <si>
    <t>Código</t>
  </si>
  <si>
    <t>Quantidade</t>
  </si>
  <si>
    <t>Preço Unitário
Boletim de Custo</t>
  </si>
  <si>
    <t>Preço Unitário
Sem BDI</t>
  </si>
  <si>
    <t>BDI</t>
  </si>
  <si>
    <t>Preço Unitário
Com BDI</t>
  </si>
  <si>
    <t>Preço Total
Com BDI</t>
  </si>
  <si>
    <t>1</t>
  </si>
  <si>
    <t>SERVIÇOS PRELIMINARES</t>
  </si>
  <si>
    <t>1.1</t>
  </si>
  <si>
    <t>Serviços Preliminares</t>
  </si>
  <si>
    <t>1.1.1</t>
  </si>
  <si>
    <t>1.1.2</t>
  </si>
  <si>
    <t>1.1.3</t>
  </si>
  <si>
    <t>1.1.5</t>
  </si>
  <si>
    <t>1.1.6</t>
  </si>
  <si>
    <t>1.1.7</t>
  </si>
  <si>
    <t>1.1.8</t>
  </si>
  <si>
    <t>1.1.9</t>
  </si>
  <si>
    <t>1.1.10</t>
  </si>
  <si>
    <t>1.1.11</t>
  </si>
  <si>
    <t>1.1.12</t>
  </si>
  <si>
    <t>1.1.13</t>
  </si>
  <si>
    <t>2</t>
  </si>
  <si>
    <t>MOVIMENTO DE TERRA PARA FUNDAÇÕES</t>
  </si>
  <si>
    <t>2.1</t>
  </si>
  <si>
    <t>EDIFICAÇÃO</t>
  </si>
  <si>
    <t>2.1.1</t>
  </si>
  <si>
    <t>2.1.2</t>
  </si>
  <si>
    <t>2.1.3</t>
  </si>
  <si>
    <t>2.1.4</t>
  </si>
  <si>
    <t>2.1.5</t>
  </si>
  <si>
    <t>2.2</t>
  </si>
  <si>
    <t>RESERVATÓRIO</t>
  </si>
  <si>
    <t>2.2.1</t>
  </si>
  <si>
    <t>2.2.2</t>
  </si>
  <si>
    <t>2.2.3</t>
  </si>
  <si>
    <t>2.2.4</t>
  </si>
  <si>
    <t>2.3</t>
  </si>
  <si>
    <t>ESTUTURA METÁLICA</t>
  </si>
  <si>
    <t>2.3.1</t>
  </si>
  <si>
    <t>2.3.2</t>
  </si>
  <si>
    <t>2.3.3</t>
  </si>
  <si>
    <t>2.4</t>
  </si>
  <si>
    <t>MURO</t>
  </si>
  <si>
    <t>2.4.1</t>
  </si>
  <si>
    <t>2.4.2</t>
  </si>
  <si>
    <t>2.4.3</t>
  </si>
  <si>
    <t>2.4.4</t>
  </si>
  <si>
    <t>2.4.5</t>
  </si>
  <si>
    <t>3</t>
  </si>
  <si>
    <t>3.1</t>
  </si>
  <si>
    <t>CONCRETO ARMADO PARA FUNDAÇÕES - ESTACAS</t>
  </si>
  <si>
    <t>3.1.1</t>
  </si>
  <si>
    <t>3.1.2</t>
  </si>
  <si>
    <t>3.1.3</t>
  </si>
  <si>
    <t>3.1.4</t>
  </si>
  <si>
    <t>3.2</t>
  </si>
  <si>
    <t>CONCRETO ARMADO PARA BLOCOS</t>
  </si>
  <si>
    <t>3.2.1</t>
  </si>
  <si>
    <t>3.2.2</t>
  </si>
  <si>
    <t>3.2.3</t>
  </si>
  <si>
    <t>3.2.4</t>
  </si>
  <si>
    <t>3.2.5</t>
  </si>
  <si>
    <t>3.2.6</t>
  </si>
  <si>
    <t>3.2.7</t>
  </si>
  <si>
    <t>3.2.8</t>
  </si>
  <si>
    <t>3.2.9</t>
  </si>
  <si>
    <t>3.2.10</t>
  </si>
  <si>
    <t>3.3</t>
  </si>
  <si>
    <t>CONCRETO ARMADO PARA FUNDAÇÕES - BLOCOS - MURO</t>
  </si>
  <si>
    <t>3.3.1</t>
  </si>
  <si>
    <t>3.3.2</t>
  </si>
  <si>
    <t>3.3.3</t>
  </si>
  <si>
    <t>3.3.4</t>
  </si>
  <si>
    <t>3.3.5</t>
  </si>
  <si>
    <t>3.3.6</t>
  </si>
  <si>
    <t>3.4</t>
  </si>
  <si>
    <t>CONCRETO ARMADO PARA FUNDAÇÕES - BLOCOS - RESERVATÓRIO</t>
  </si>
  <si>
    <t>3.4.1</t>
  </si>
  <si>
    <t>3.4.2</t>
  </si>
  <si>
    <t>3.4.3</t>
  </si>
  <si>
    <t>3.4.4</t>
  </si>
  <si>
    <t>3.4.5</t>
  </si>
  <si>
    <t>3.5</t>
  </si>
  <si>
    <t>CONCRETO ARMADO PARA FUNDAÇÕES - BLOCOS - METÁLICA</t>
  </si>
  <si>
    <t>3.5.1</t>
  </si>
  <si>
    <t>3.5.2</t>
  </si>
  <si>
    <t>3.5.3</t>
  </si>
  <si>
    <t>3.5.4</t>
  </si>
  <si>
    <t>3.5.5</t>
  </si>
  <si>
    <t>3.5.6</t>
  </si>
  <si>
    <t>3.6</t>
  </si>
  <si>
    <t>CONCRETO ARMADO PARA FUNDAÇÕES - VIGAS BALDRAMES</t>
  </si>
  <si>
    <t>3.6.1</t>
  </si>
  <si>
    <t>3.6.2</t>
  </si>
  <si>
    <t>3.6.3</t>
  </si>
  <si>
    <t>3.6.4</t>
  </si>
  <si>
    <t>3.6.5</t>
  </si>
  <si>
    <t>3.6.6</t>
  </si>
  <si>
    <t>3.6.7</t>
  </si>
  <si>
    <t>3.6.8</t>
  </si>
  <si>
    <t>3.6.9</t>
  </si>
  <si>
    <t>3.7</t>
  </si>
  <si>
    <t>CONCRETO ARMADO PARA FUNDAÇÕES - VIGAS BALDRAMES - MURO</t>
  </si>
  <si>
    <t>3.7.1</t>
  </si>
  <si>
    <t>3.7.2</t>
  </si>
  <si>
    <t>3.7.3</t>
  </si>
  <si>
    <t>3.7.4</t>
  </si>
  <si>
    <t>3.7.5</t>
  </si>
  <si>
    <t>3.7.6</t>
  </si>
  <si>
    <t>3.8</t>
  </si>
  <si>
    <t>CONCRETO ARMADO PARA FUNDAÇÕES - VIGAS BALDRAMES - RESERVATÓRIO</t>
  </si>
  <si>
    <t>3.8.1</t>
  </si>
  <si>
    <t>3.8.2</t>
  </si>
  <si>
    <t>3.8.3</t>
  </si>
  <si>
    <t>3.8.4</t>
  </si>
  <si>
    <t>3.8.5</t>
  </si>
  <si>
    <t>3.8.6</t>
  </si>
  <si>
    <t>3.8.7</t>
  </si>
  <si>
    <t>3.8.8</t>
  </si>
  <si>
    <t>3.9</t>
  </si>
  <si>
    <t>CONCRETO ARMADO - RADIER - RESERVATÓRIO</t>
  </si>
  <si>
    <t>3.9.1</t>
  </si>
  <si>
    <t>3.9.2</t>
  </si>
  <si>
    <t>3.9.3</t>
  </si>
  <si>
    <t>3.10</t>
  </si>
  <si>
    <t>CONCRETO ARMADO PARA FUNDAÇÕES - VIGAS BALDRAMES - METÁLICA</t>
  </si>
  <si>
    <t>3.10.1</t>
  </si>
  <si>
    <t>3.10.2</t>
  </si>
  <si>
    <t>3.10.3</t>
  </si>
  <si>
    <t>3.10.4</t>
  </si>
  <si>
    <t>4</t>
  </si>
  <si>
    <t>SUPERESTRUTURA</t>
  </si>
  <si>
    <t>4.1</t>
  </si>
  <si>
    <t>CONCRETO ARMADO - PILARES</t>
  </si>
  <si>
    <t>4.1.1</t>
  </si>
  <si>
    <t>4.1.2</t>
  </si>
  <si>
    <t>4.1.3</t>
  </si>
  <si>
    <t>4.1.4</t>
  </si>
  <si>
    <t>4.1.5</t>
  </si>
  <si>
    <t>4.1.6</t>
  </si>
  <si>
    <t>4.1.7</t>
  </si>
  <si>
    <t>4.1.8</t>
  </si>
  <si>
    <t>4.2</t>
  </si>
  <si>
    <t>CONCRETO ARMADO - PILARES - MURO</t>
  </si>
  <si>
    <t>4.2.1</t>
  </si>
  <si>
    <t>4.2.2</t>
  </si>
  <si>
    <t>4.2.3</t>
  </si>
  <si>
    <t>4.2.4</t>
  </si>
  <si>
    <t>4.3</t>
  </si>
  <si>
    <t>CONCRETO ARMADO - PILARES E VIGAS- RESERVATÓRIO</t>
  </si>
  <si>
    <t>4.3.1</t>
  </si>
  <si>
    <t>4.3.2</t>
  </si>
  <si>
    <t>4.3.3</t>
  </si>
  <si>
    <t>4.3.4</t>
  </si>
  <si>
    <t>4.4</t>
  </si>
  <si>
    <t>CONCRETO ARMADO - VIGAS</t>
  </si>
  <si>
    <t>4.4.1</t>
  </si>
  <si>
    <t>4.4.2</t>
  </si>
  <si>
    <t>4.4.3</t>
  </si>
  <si>
    <t>4.4.4</t>
  </si>
  <si>
    <t>4.4.5</t>
  </si>
  <si>
    <t>4.4.6</t>
  </si>
  <si>
    <t>4.4.7</t>
  </si>
  <si>
    <t>4.4.8</t>
  </si>
  <si>
    <t>4.4.9</t>
  </si>
  <si>
    <t>4.5</t>
  </si>
  <si>
    <t>CONCRETO ARMADO - VIGAS - MURO</t>
  </si>
  <si>
    <t>4.5.1</t>
  </si>
  <si>
    <t>4.5.2</t>
  </si>
  <si>
    <t>4.5.3</t>
  </si>
  <si>
    <t>4.5.4</t>
  </si>
  <si>
    <t>4.5.5</t>
  </si>
  <si>
    <t>4.5.6</t>
  </si>
  <si>
    <t>4.6</t>
  </si>
  <si>
    <t>CONCRETO ARMADO PARA VERGAS</t>
  </si>
  <si>
    <t>4.6.1</t>
  </si>
  <si>
    <t>4.7</t>
  </si>
  <si>
    <t>CONCRETO ARMADO - PISO PARA QUADRA</t>
  </si>
  <si>
    <t>4.7.1</t>
  </si>
  <si>
    <t>4.7.2</t>
  </si>
  <si>
    <t>4.7.3</t>
  </si>
  <si>
    <t>4.7.4</t>
  </si>
  <si>
    <t>4.7.5</t>
  </si>
  <si>
    <t>4.8</t>
  </si>
  <si>
    <t>CONCRETO ARMADO - LAJE</t>
  </si>
  <si>
    <t>4.8.1</t>
  </si>
  <si>
    <t>4.8.2</t>
  </si>
  <si>
    <t>4.8.3</t>
  </si>
  <si>
    <t>4.8.4</t>
  </si>
  <si>
    <t>4.9</t>
  </si>
  <si>
    <t>CONCRETO ARMADO - LAJE - MURO</t>
  </si>
  <si>
    <t>4.9.1</t>
  </si>
  <si>
    <t>4.9.2</t>
  </si>
  <si>
    <t>4.9.3</t>
  </si>
  <si>
    <t>4.10</t>
  </si>
  <si>
    <t>CONCRETO ARMADO - LAJE - RESERVATÓRIO</t>
  </si>
  <si>
    <t>4.10.1</t>
  </si>
  <si>
    <t>4.10.2</t>
  </si>
  <si>
    <t>4.10.3</t>
  </si>
  <si>
    <t>4.11</t>
  </si>
  <si>
    <t>ESTRUTURA METÁLICA</t>
  </si>
  <si>
    <t>4.11.1</t>
  </si>
  <si>
    <t>4.12</t>
  </si>
  <si>
    <t>PISO DE CONCRETO</t>
  </si>
  <si>
    <t>4.12.1</t>
  </si>
  <si>
    <t>PAVIMENTAÇÃO INTERNA - PISO DE CONCRETO 7 CM</t>
  </si>
  <si>
    <t>4.12.1.1</t>
  </si>
  <si>
    <t>4.12.1.2</t>
  </si>
  <si>
    <t>4.12.1.3</t>
  </si>
  <si>
    <t>4.12.1.4</t>
  </si>
  <si>
    <t>4.12.2</t>
  </si>
  <si>
    <t>PAVIMENTAÇÃO EXTERNA - CALÇADA - PISO DE CONCRETO 7 CM</t>
  </si>
  <si>
    <t>4.12.2.1</t>
  </si>
  <si>
    <t>4.12.2.2</t>
  </si>
  <si>
    <t>4.12.2.3</t>
  </si>
  <si>
    <t>4.12.2.4</t>
  </si>
  <si>
    <t>5</t>
  </si>
  <si>
    <t>SISTEMA DE VEDAÇÃO VERTICAL</t>
  </si>
  <si>
    <t>5.1</t>
  </si>
  <si>
    <t>5.1.1</t>
  </si>
  <si>
    <t>5.2</t>
  </si>
  <si>
    <t>ALVENARIA DE VEDAÇÃO</t>
  </si>
  <si>
    <t>5.2.1</t>
  </si>
  <si>
    <t>5.2.2</t>
  </si>
  <si>
    <t>5.2.3</t>
  </si>
  <si>
    <t>5.2.4</t>
  </si>
  <si>
    <t>5.2.5</t>
  </si>
  <si>
    <t>5.3</t>
  </si>
  <si>
    <t>DIVISÓRIAS</t>
  </si>
  <si>
    <t>5.3.1</t>
  </si>
  <si>
    <t>5.3.2</t>
  </si>
  <si>
    <t>5.3.3</t>
  </si>
  <si>
    <t>5.3.4</t>
  </si>
  <si>
    <t>5.3.5</t>
  </si>
  <si>
    <t>5.4</t>
  </si>
  <si>
    <t>ALVENARIA DE VEDAÇÃO - MURO</t>
  </si>
  <si>
    <t>5.4.1</t>
  </si>
  <si>
    <t>5.4.2</t>
  </si>
  <si>
    <t>5.4.3</t>
  </si>
  <si>
    <t>5.4.4</t>
  </si>
  <si>
    <t>6</t>
  </si>
  <si>
    <t>ESQUADRIAS</t>
  </si>
  <si>
    <t>6.1</t>
  </si>
  <si>
    <t>PORTAS DE MADEIRA</t>
  </si>
  <si>
    <t>6.1.1</t>
  </si>
  <si>
    <t>6.1.2</t>
  </si>
  <si>
    <t>6.1.3</t>
  </si>
  <si>
    <t>6.1.4</t>
  </si>
  <si>
    <t>6.2</t>
  </si>
  <si>
    <t>FERRAGENS E ACESSÓRIOS</t>
  </si>
  <si>
    <t>6.2.1</t>
  </si>
  <si>
    <t>6.2.2</t>
  </si>
  <si>
    <t>6.2.3</t>
  </si>
  <si>
    <t>6.3</t>
  </si>
  <si>
    <t>PORTAS EM ALUMÍNIO</t>
  </si>
  <si>
    <t>6.3.1</t>
  </si>
  <si>
    <t>6.3.2</t>
  </si>
  <si>
    <t>6.3.3</t>
  </si>
  <si>
    <t>6.3.4</t>
  </si>
  <si>
    <t>6.3.5</t>
  </si>
  <si>
    <t>6.3.6</t>
  </si>
  <si>
    <t>6.3.7</t>
  </si>
  <si>
    <t>6.3.8</t>
  </si>
  <si>
    <t>6.3.9</t>
  </si>
  <si>
    <t>6.3.10</t>
  </si>
  <si>
    <t>6.3.11</t>
  </si>
  <si>
    <t>6.4</t>
  </si>
  <si>
    <t>JANELAS DE ALUMÍNIO</t>
  </si>
  <si>
    <t>6.4.1</t>
  </si>
  <si>
    <t>6.4.2</t>
  </si>
  <si>
    <t>6.4.3</t>
  </si>
  <si>
    <t>6.4.4</t>
  </si>
  <si>
    <t>6.4.5</t>
  </si>
  <si>
    <t>6.4.6</t>
  </si>
  <si>
    <t>6.4.7</t>
  </si>
  <si>
    <t>6.4.8</t>
  </si>
  <si>
    <t>6.4.9</t>
  </si>
  <si>
    <t>6.4.10</t>
  </si>
  <si>
    <t>6.4.11</t>
  </si>
  <si>
    <t>6.4.12</t>
  </si>
  <si>
    <t>6.4.13</t>
  </si>
  <si>
    <t>6.4.14</t>
  </si>
  <si>
    <t>6.4.15</t>
  </si>
  <si>
    <t>6.4.16</t>
  </si>
  <si>
    <t>6.5</t>
  </si>
  <si>
    <t>6.5.1</t>
  </si>
  <si>
    <t>6.6</t>
  </si>
  <si>
    <t>ESQUADRIA - GERAL</t>
  </si>
  <si>
    <t>6.6.1</t>
  </si>
  <si>
    <t>6.6.2</t>
  </si>
  <si>
    <t>6.6.3</t>
  </si>
  <si>
    <t>6.6.4</t>
  </si>
  <si>
    <t>6.6.5</t>
  </si>
  <si>
    <t>6.6.6</t>
  </si>
  <si>
    <t>6.6.7</t>
  </si>
  <si>
    <t>7</t>
  </si>
  <si>
    <t>SISTEMAS DE COBERTURA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</si>
  <si>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</si>
  <si>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</si>
  <si>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</si>
  <si>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</si>
  <si>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</si>
  <si>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</si>
  <si>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</si>
  <si>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</si>
  <si>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</si>
  <si>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</si>
  <si>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</si>
  <si>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</si>
  <si>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</si>
  <si>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</si>
  <si>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7.2</t>
  </si>
  <si>
    <t>QUADRA</t>
  </si>
  <si>
    <t>7.2.1</t>
  </si>
  <si>
    <t>7.2.2</t>
  </si>
  <si>
    <t>7.2.3</t>
  </si>
  <si>
    <t>8</t>
  </si>
  <si>
    <t>IMPERMEABILIZAÇÃO</t>
  </si>
  <si>
    <t>8.1</t>
  </si>
  <si>
    <t>8.1.1</t>
  </si>
  <si>
    <t>8.1.2</t>
  </si>
  <si>
    <t>8.1.3</t>
  </si>
  <si>
    <t>8.1.4</t>
  </si>
  <si>
    <t>8.1.5</t>
  </si>
  <si>
    <t>8.1.6</t>
  </si>
  <si>
    <t>9</t>
  </si>
  <si>
    <t>REVESTIMENTOS INTERNO E EXTERNO</t>
  </si>
  <si>
    <t>9.1</t>
  </si>
  <si>
    <t>9.1.1</t>
  </si>
  <si>
    <t>9.1.2</t>
  </si>
  <si>
    <t>9.1.3</t>
  </si>
  <si>
    <t>9.1.4</t>
  </si>
  <si>
    <t>9.1.5</t>
  </si>
  <si>
    <t>9.1.6</t>
  </si>
  <si>
    <t>9.1.7</t>
  </si>
  <si>
    <t>9.1.8</t>
  </si>
  <si>
    <t>9.1.9</t>
  </si>
  <si>
    <t>9.1.10</t>
  </si>
  <si>
    <t>9.1.11</t>
  </si>
  <si>
    <t>9.2</t>
  </si>
  <si>
    <t>MURETA</t>
  </si>
  <si>
    <t>9.2.1</t>
  </si>
  <si>
    <t>9.2.2</t>
  </si>
  <si>
    <t>SISTEMAS DE PISOS</t>
  </si>
  <si>
    <t>10.1</t>
  </si>
  <si>
    <t>PAVIMENTAÇÃO INTERNA</t>
  </si>
  <si>
    <t>10.1.1</t>
  </si>
  <si>
    <t>10.1.2</t>
  </si>
  <si>
    <t>10.1.3</t>
  </si>
  <si>
    <t>10.1.4</t>
  </si>
  <si>
    <t>10.1.5</t>
  </si>
  <si>
    <t>10.1.6</t>
  </si>
  <si>
    <t>10.1.7</t>
  </si>
  <si>
    <t>10.1.8</t>
  </si>
  <si>
    <t>10.2</t>
  </si>
  <si>
    <t>PAVIMENTAÇÃO EXTERNA</t>
  </si>
  <si>
    <t>10.2.1</t>
  </si>
  <si>
    <t>10.2.2</t>
  </si>
  <si>
    <t>10.2.3</t>
  </si>
  <si>
    <t>10.2.4</t>
  </si>
  <si>
    <t>10.2.5</t>
  </si>
  <si>
    <t>10.2.6</t>
  </si>
  <si>
    <t>10.2.7</t>
  </si>
  <si>
    <t>10.2.8</t>
  </si>
  <si>
    <t>10.2.9</t>
  </si>
  <si>
    <t>10.2.10</t>
  </si>
  <si>
    <t>PINTURAS E ACABAMENTOS</t>
  </si>
  <si>
    <t>11.1</t>
  </si>
  <si>
    <t>11.1.1</t>
  </si>
  <si>
    <t>11.1.2</t>
  </si>
  <si>
    <t>11.1.3</t>
  </si>
  <si>
    <t>11.1.4</t>
  </si>
  <si>
    <t>11.1.5</t>
  </si>
  <si>
    <t>11.1.6</t>
  </si>
  <si>
    <t>11.1.7</t>
  </si>
  <si>
    <t>11.1.8</t>
  </si>
  <si>
    <t>11.1.9</t>
  </si>
  <si>
    <t>11.1.10</t>
  </si>
  <si>
    <t>11.1.11</t>
  </si>
  <si>
    <t>11.1.12</t>
  </si>
  <si>
    <t>11.1.13</t>
  </si>
  <si>
    <t>11.1.14</t>
  </si>
  <si>
    <t>11.2</t>
  </si>
  <si>
    <t>11.2.1</t>
  </si>
  <si>
    <t>11.2.2</t>
  </si>
  <si>
    <t>11.3</t>
  </si>
  <si>
    <t>11.3.1</t>
  </si>
  <si>
    <t>11.3.1.1</t>
  </si>
  <si>
    <t>11.3.2</t>
  </si>
  <si>
    <t>11.3.2.1</t>
  </si>
  <si>
    <t>11.3.2.2</t>
  </si>
  <si>
    <t>INSTALAÇÃO HIDRÁULICA</t>
  </si>
  <si>
    <t>12.1</t>
  </si>
  <si>
    <t>TUBULAÇÕES E CONEXÕES DE PVC RÍGIDO</t>
  </si>
  <si>
    <t>12.1.1</t>
  </si>
  <si>
    <t>12.1.2</t>
  </si>
  <si>
    <t>12.1.3</t>
  </si>
  <si>
    <t>12.1.4</t>
  </si>
  <si>
    <t>12.1.5</t>
  </si>
  <si>
    <t>12.1.6</t>
  </si>
  <si>
    <t>12.1.7</t>
  </si>
  <si>
    <t>12.1.8</t>
  </si>
  <si>
    <t>12.1.9</t>
  </si>
  <si>
    <t>12.1.10</t>
  </si>
  <si>
    <t>12.1.11</t>
  </si>
  <si>
    <t>12.1.12</t>
  </si>
  <si>
    <t>12.1.13</t>
  </si>
  <si>
    <t>12.1.14</t>
  </si>
  <si>
    <t>12.1.15</t>
  </si>
  <si>
    <t>12.1.16</t>
  </si>
  <si>
    <t>12.1.17</t>
  </si>
  <si>
    <t>12.1.18</t>
  </si>
  <si>
    <t>12.1.19</t>
  </si>
  <si>
    <t>12.1.20</t>
  </si>
  <si>
    <t>12.1.21</t>
  </si>
  <si>
    <t>12.1.22</t>
  </si>
  <si>
    <t>12.1.23</t>
  </si>
  <si>
    <t>12.1.24</t>
  </si>
  <si>
    <t>12.1.25</t>
  </si>
  <si>
    <t>12.1.26</t>
  </si>
  <si>
    <t>12.1.27</t>
  </si>
  <si>
    <t>12.1.28</t>
  </si>
  <si>
    <t>12.1.29</t>
  </si>
  <si>
    <t>12.1.30</t>
  </si>
  <si>
    <t>12.1.31</t>
  </si>
  <si>
    <t>12.1.32</t>
  </si>
  <si>
    <t>12.1.33</t>
  </si>
  <si>
    <t>12.1.34</t>
  </si>
  <si>
    <t>12.1.35</t>
  </si>
  <si>
    <t>12.1.36</t>
  </si>
  <si>
    <t>12.1.37</t>
  </si>
  <si>
    <t>12.1.38</t>
  </si>
  <si>
    <t>12.1.39</t>
  </si>
  <si>
    <t>12.1.40</t>
  </si>
  <si>
    <t>12.1.41</t>
  </si>
  <si>
    <t>12.1.42</t>
  </si>
  <si>
    <t>12.1.43</t>
  </si>
  <si>
    <t>12.1.44</t>
  </si>
  <si>
    <t>12.1.45</t>
  </si>
  <si>
    <t>12.1.46</t>
  </si>
  <si>
    <t>12.1.47</t>
  </si>
  <si>
    <t>12.1.48</t>
  </si>
  <si>
    <t>12.2</t>
  </si>
  <si>
    <t>TUBULAÇÕES E CONEXÕES - METAIS</t>
  </si>
  <si>
    <t>12.2.1</t>
  </si>
  <si>
    <t>12.2.2</t>
  </si>
  <si>
    <t>12.2.3</t>
  </si>
  <si>
    <t>12.2.4</t>
  </si>
  <si>
    <t>12.2.5</t>
  </si>
  <si>
    <t>12.2.6</t>
  </si>
  <si>
    <t>12.2.7</t>
  </si>
  <si>
    <t>12.3</t>
  </si>
  <si>
    <t>12.3.1</t>
  </si>
  <si>
    <t>12.3.2</t>
  </si>
  <si>
    <t>12.3.3</t>
  </si>
  <si>
    <t>12.4</t>
  </si>
  <si>
    <t>SISTEMA DE REUSO DE ÁGUA</t>
  </si>
  <si>
    <t>12.4.1</t>
  </si>
  <si>
    <t>12.4.2</t>
  </si>
  <si>
    <t>12.4.3</t>
  </si>
  <si>
    <t>12.4.4</t>
  </si>
  <si>
    <t>12.5</t>
  </si>
  <si>
    <t>CAIXA DÁGUA 40.000 L</t>
  </si>
  <si>
    <t>12.5.1</t>
  </si>
  <si>
    <t>DRENAGEM DE ÁGUAS PLUVIAIS</t>
  </si>
  <si>
    <t>13.1</t>
  </si>
  <si>
    <t>TUBULAÇÕES E CONEXÕES DE PVC</t>
  </si>
  <si>
    <t>13.1.1</t>
  </si>
  <si>
    <t>13.1.2</t>
  </si>
  <si>
    <t>13.1.3</t>
  </si>
  <si>
    <t>13.1.4</t>
  </si>
  <si>
    <t>13.1.5</t>
  </si>
  <si>
    <t>13.1.6</t>
  </si>
  <si>
    <t>13.1.7</t>
  </si>
  <si>
    <t>13.1.8</t>
  </si>
  <si>
    <t>13.1.9</t>
  </si>
  <si>
    <t>13.1.10</t>
  </si>
  <si>
    <t>13.1.11</t>
  </si>
  <si>
    <t>13.1.12</t>
  </si>
  <si>
    <t>13.1.13</t>
  </si>
  <si>
    <t>13.2</t>
  </si>
  <si>
    <t>ACESSÓRIOS</t>
  </si>
  <si>
    <t>13.2.1</t>
  </si>
  <si>
    <t>13.2.2</t>
  </si>
  <si>
    <t>13.2.3</t>
  </si>
  <si>
    <t>INSTALAÇÃO SANITÁRIA</t>
  </si>
  <si>
    <t>14.1</t>
  </si>
  <si>
    <t>TUBULAÇÕES E CONEXÕES</t>
  </si>
  <si>
    <t>14.1.1</t>
  </si>
  <si>
    <t>14.1.2</t>
  </si>
  <si>
    <t>14.1.3</t>
  </si>
  <si>
    <t>14.1.4</t>
  </si>
  <si>
    <t>14.1.5</t>
  </si>
  <si>
    <t>14.1.6</t>
  </si>
  <si>
    <t>14.1.7</t>
  </si>
  <si>
    <t>14.1.8</t>
  </si>
  <si>
    <t>14.1.9</t>
  </si>
  <si>
    <t>14.1.10</t>
  </si>
  <si>
    <t>14.1.11</t>
  </si>
  <si>
    <t>14.1.12</t>
  </si>
  <si>
    <t>14.1.13</t>
  </si>
  <si>
    <t>14.1.14</t>
  </si>
  <si>
    <t>14.1.15</t>
  </si>
  <si>
    <t>14.1.16</t>
  </si>
  <si>
    <t>14.1.17</t>
  </si>
  <si>
    <t>14.1.18</t>
  </si>
  <si>
    <t>14.1.19</t>
  </si>
  <si>
    <t>14.1.20</t>
  </si>
  <si>
    <t>14.1.21</t>
  </si>
  <si>
    <t>14.1.22</t>
  </si>
  <si>
    <t>14.1.23</t>
  </si>
  <si>
    <t>14.1.24</t>
  </si>
  <si>
    <t>14.1.25</t>
  </si>
  <si>
    <t>14.1.26</t>
  </si>
  <si>
    <t>14.1.27</t>
  </si>
  <si>
    <t>14.1.28</t>
  </si>
  <si>
    <t>14.1.29</t>
  </si>
  <si>
    <t>14.1.30</t>
  </si>
  <si>
    <t>14.1.31</t>
  </si>
  <si>
    <t>14.1.32</t>
  </si>
  <si>
    <t>14.1.33</t>
  </si>
  <si>
    <t>14.1.34</t>
  </si>
  <si>
    <t>14.2</t>
  </si>
  <si>
    <t>UNIDADE DE TRATAMENTO</t>
  </si>
  <si>
    <t>14.2.1</t>
  </si>
  <si>
    <t>14.2.2</t>
  </si>
  <si>
    <t>14.2.3</t>
  </si>
  <si>
    <t>14.3</t>
  </si>
  <si>
    <t>VENTILAÇÃO</t>
  </si>
  <si>
    <t>14.3.1</t>
  </si>
  <si>
    <t>14.3.2</t>
  </si>
  <si>
    <t>14.3.3</t>
  </si>
  <si>
    <t>14.3.4</t>
  </si>
  <si>
    <t>14.3.5</t>
  </si>
  <si>
    <t>14.3.6</t>
  </si>
  <si>
    <t>14.3.7</t>
  </si>
  <si>
    <t>14.3.8</t>
  </si>
  <si>
    <t>14.3.9</t>
  </si>
  <si>
    <t>14.3.10</t>
  </si>
  <si>
    <t>14.3.11</t>
  </si>
  <si>
    <t>14.3.12</t>
  </si>
  <si>
    <t>14.3.13</t>
  </si>
  <si>
    <t>14.3.14</t>
  </si>
  <si>
    <t>14.3.15</t>
  </si>
  <si>
    <t>14.3.16</t>
  </si>
  <si>
    <t>LOUÇAS, ACESSÓRIOS E METAIS</t>
  </si>
  <si>
    <t>15.1</t>
  </si>
  <si>
    <t>Louças, Acessórios e Metais</t>
  </si>
  <si>
    <t>15.1.1</t>
  </si>
  <si>
    <t>15.1.2</t>
  </si>
  <si>
    <t>15.1.3</t>
  </si>
  <si>
    <t>15.1.4</t>
  </si>
  <si>
    <t>15.1.5</t>
  </si>
  <si>
    <t>15.1.6</t>
  </si>
  <si>
    <t>15.1.7</t>
  </si>
  <si>
    <t>15.1.8</t>
  </si>
  <si>
    <t>15.1.9</t>
  </si>
  <si>
    <t>15.1.10</t>
  </si>
  <si>
    <t>15.1.11</t>
  </si>
  <si>
    <t>15.1.12</t>
  </si>
  <si>
    <t>15.1.13</t>
  </si>
  <si>
    <t>15.1.14</t>
  </si>
  <si>
    <t>15.1.15</t>
  </si>
  <si>
    <t>15.1.16</t>
  </si>
  <si>
    <t>15.1.17</t>
  </si>
  <si>
    <t>15.1.18</t>
  </si>
  <si>
    <t>15.1.19</t>
  </si>
  <si>
    <t>15.1.20</t>
  </si>
  <si>
    <t>15.1.21</t>
  </si>
  <si>
    <t>15.1.22</t>
  </si>
  <si>
    <t>15.1.23</t>
  </si>
  <si>
    <t>15.1.24</t>
  </si>
  <si>
    <t>15.1.25</t>
  </si>
  <si>
    <t>15.1.26</t>
  </si>
  <si>
    <t>15.1.27</t>
  </si>
  <si>
    <t>15.1.28</t>
  </si>
  <si>
    <t>15.1.29</t>
  </si>
  <si>
    <t>15.1.30</t>
  </si>
  <si>
    <t>15.1.31</t>
  </si>
  <si>
    <t>INSTALAÇÃO DE GÁS COMBUSTÍVEL</t>
  </si>
  <si>
    <t>16.1</t>
  </si>
  <si>
    <t>Rede de Gases</t>
  </si>
  <si>
    <t>SISTEMA DE PROTEÇÃO CONTRA INCÊNDIO</t>
  </si>
  <si>
    <t>17.1</t>
  </si>
  <si>
    <t>EXTINTORES</t>
  </si>
  <si>
    <t>17.1.1</t>
  </si>
  <si>
    <t>17.1.2</t>
  </si>
  <si>
    <t>17.2</t>
  </si>
  <si>
    <t>17.2.1</t>
  </si>
  <si>
    <t>17.2.2</t>
  </si>
  <si>
    <t>17.2.3</t>
  </si>
  <si>
    <t>17.2.4</t>
  </si>
  <si>
    <t>17.2.5</t>
  </si>
  <si>
    <t>17.2.6</t>
  </si>
  <si>
    <t>17.2.7</t>
  </si>
  <si>
    <t>17.3</t>
  </si>
  <si>
    <t>17.3.1</t>
  </si>
  <si>
    <t>17.3.2</t>
  </si>
  <si>
    <t>17.3.3</t>
  </si>
  <si>
    <t>17.3.4</t>
  </si>
  <si>
    <t>17.3.5</t>
  </si>
  <si>
    <t>17.3.6</t>
  </si>
  <si>
    <t>17.3.7</t>
  </si>
  <si>
    <t>17.3.8</t>
  </si>
  <si>
    <t>17.3.9</t>
  </si>
  <si>
    <t>17.3.10</t>
  </si>
  <si>
    <t>17.3.11</t>
  </si>
  <si>
    <t>17.4</t>
  </si>
  <si>
    <t>HIDRANTES</t>
  </si>
  <si>
    <t>17.4.1</t>
  </si>
  <si>
    <t>17.4.2</t>
  </si>
  <si>
    <t>17.4.3</t>
  </si>
  <si>
    <t>17.4.4</t>
  </si>
  <si>
    <t>17.5</t>
  </si>
  <si>
    <t>SINALIZAÇÕES</t>
  </si>
  <si>
    <t>17.5.1</t>
  </si>
  <si>
    <t>17.5.2</t>
  </si>
  <si>
    <t>17.5.3</t>
  </si>
  <si>
    <t>INSTALAÇÃO ELÉTRICA - 110V</t>
  </si>
  <si>
    <t>18.1</t>
  </si>
  <si>
    <t>QUADROS</t>
  </si>
  <si>
    <t>18.1.1</t>
  </si>
  <si>
    <t>18.1.2</t>
  </si>
  <si>
    <t>18.1.3</t>
  </si>
  <si>
    <t>18.1.4</t>
  </si>
  <si>
    <t>18.1.5</t>
  </si>
  <si>
    <t>18.2</t>
  </si>
  <si>
    <t>18.2.1</t>
  </si>
  <si>
    <t>18.2.2</t>
  </si>
  <si>
    <t>18.2.3</t>
  </si>
  <si>
    <t>18.2.4</t>
  </si>
  <si>
    <t>18.2.5</t>
  </si>
  <si>
    <t>18.2.6</t>
  </si>
  <si>
    <t>18.2.7</t>
  </si>
  <si>
    <t>18.2.8</t>
  </si>
  <si>
    <t>18.2.9</t>
  </si>
  <si>
    <t>18.2.10</t>
  </si>
  <si>
    <t>18.2.11</t>
  </si>
  <si>
    <t>18.2.12</t>
  </si>
  <si>
    <t>18.2.13</t>
  </si>
  <si>
    <t>18.2.14</t>
  </si>
  <si>
    <t>18.2.15</t>
  </si>
  <si>
    <t>18.2.16</t>
  </si>
  <si>
    <t>18.2.17</t>
  </si>
  <si>
    <t>18.2.18</t>
  </si>
  <si>
    <t>18.2.19</t>
  </si>
  <si>
    <t>18.2.20</t>
  </si>
  <si>
    <t>18.2.21</t>
  </si>
  <si>
    <t>18.2.22</t>
  </si>
  <si>
    <t>18.3</t>
  </si>
  <si>
    <t>ELETRODUTO E ACESSÓRIOS</t>
  </si>
  <si>
    <t>18.3.1</t>
  </si>
  <si>
    <t>18.3.2</t>
  </si>
  <si>
    <t>18.3.3</t>
  </si>
  <si>
    <t>18.3.4</t>
  </si>
  <si>
    <t>18.3.5</t>
  </si>
  <si>
    <t>18.3.6</t>
  </si>
  <si>
    <t>18.3.7</t>
  </si>
  <si>
    <t>18.3.8</t>
  </si>
  <si>
    <t>18.3.9</t>
  </si>
  <si>
    <t>18.3.10</t>
  </si>
  <si>
    <t>18.3.11</t>
  </si>
  <si>
    <t>18.3.12</t>
  </si>
  <si>
    <t>18.3.13</t>
  </si>
  <si>
    <t>18.3.14</t>
  </si>
  <si>
    <t>18.3.15</t>
  </si>
  <si>
    <t>18.3.16</t>
  </si>
  <si>
    <t>18.3.17</t>
  </si>
  <si>
    <t>18.3.18</t>
  </si>
  <si>
    <t>18.3.19</t>
  </si>
  <si>
    <t>18.3.20</t>
  </si>
  <si>
    <t>18.3.21</t>
  </si>
  <si>
    <t>18.3.22</t>
  </si>
  <si>
    <t>18.3.23</t>
  </si>
  <si>
    <t>18.3.24</t>
  </si>
  <si>
    <t>18.4</t>
  </si>
  <si>
    <t>CABOS E FIOS CONDUTORES</t>
  </si>
  <si>
    <t>18.4.1</t>
  </si>
  <si>
    <t>18.4.2</t>
  </si>
  <si>
    <t>18.4.3</t>
  </si>
  <si>
    <t>18.4.4</t>
  </si>
  <si>
    <t>18.4.5</t>
  </si>
  <si>
    <t>18.4.6</t>
  </si>
  <si>
    <t>18.4.7</t>
  </si>
  <si>
    <t>18.4.8</t>
  </si>
  <si>
    <t>18.4.9</t>
  </si>
  <si>
    <t>18.4.10</t>
  </si>
  <si>
    <t>18.4.11</t>
  </si>
  <si>
    <t>18.4.12</t>
  </si>
  <si>
    <t>18.4.13</t>
  </si>
  <si>
    <t>18.5</t>
  </si>
  <si>
    <t>ELETROCALHAS</t>
  </si>
  <si>
    <t>18.5.1</t>
  </si>
  <si>
    <t>18.5.2</t>
  </si>
  <si>
    <t>18.5.3</t>
  </si>
  <si>
    <t>18.5.4</t>
  </si>
  <si>
    <t>18.6</t>
  </si>
  <si>
    <t>ILUMINAÇÃO E TOMADAS</t>
  </si>
  <si>
    <t>18.6.1</t>
  </si>
  <si>
    <t>18.6.2</t>
  </si>
  <si>
    <t>18.6.3</t>
  </si>
  <si>
    <t>18.6.4</t>
  </si>
  <si>
    <t>18.6.5</t>
  </si>
  <si>
    <t>18.6.6</t>
  </si>
  <si>
    <t>18.6.7</t>
  </si>
  <si>
    <t>18.6.8</t>
  </si>
  <si>
    <t>18.6.9</t>
  </si>
  <si>
    <t>18.6.10</t>
  </si>
  <si>
    <t>18.6.11</t>
  </si>
  <si>
    <t>18.6.12</t>
  </si>
  <si>
    <t>18.6.13</t>
  </si>
  <si>
    <t>18.6.14</t>
  </si>
  <si>
    <t>18.6.15</t>
  </si>
  <si>
    <t>18.6.16</t>
  </si>
  <si>
    <t>INSTALAÇÕES DE CLIMATIZAÇÃO</t>
  </si>
  <si>
    <t>19.1</t>
  </si>
  <si>
    <t>DUTOS</t>
  </si>
  <si>
    <t>19.1.1</t>
  </si>
  <si>
    <t>19.1.2</t>
  </si>
  <si>
    <t>19.1.3</t>
  </si>
  <si>
    <t>19.1.4</t>
  </si>
  <si>
    <t>19.1.6</t>
  </si>
  <si>
    <t>19.2</t>
  </si>
  <si>
    <t>DRENO</t>
  </si>
  <si>
    <t>19.2.1</t>
  </si>
  <si>
    <t>19.2.2</t>
  </si>
  <si>
    <t>19.2.3</t>
  </si>
  <si>
    <t>INSTALAÇÕES DE CABEAMENTO ESTRUTURADO</t>
  </si>
  <si>
    <t>20.1</t>
  </si>
  <si>
    <t>EQUIPAMENTOS PASSIVOS</t>
  </si>
  <si>
    <t>20.1.1</t>
  </si>
  <si>
    <t>20.1.2</t>
  </si>
  <si>
    <t>20.1.3</t>
  </si>
  <si>
    <t>20.2</t>
  </si>
  <si>
    <t>CABOS</t>
  </si>
  <si>
    <t>20.2.1</t>
  </si>
  <si>
    <t>20.3</t>
  </si>
  <si>
    <t>20.3.1</t>
  </si>
  <si>
    <t>20.3.2</t>
  </si>
  <si>
    <t>20.3.3</t>
  </si>
  <si>
    <t>20.3.4</t>
  </si>
  <si>
    <t>20.3.5</t>
  </si>
  <si>
    <t>20.3.6</t>
  </si>
  <si>
    <t>20.3.7</t>
  </si>
  <si>
    <t>20.3.8</t>
  </si>
  <si>
    <t>20.3.9</t>
  </si>
  <si>
    <t>20.4</t>
  </si>
  <si>
    <t>CAIXAS E QUADROS</t>
  </si>
  <si>
    <t>20.4.1</t>
  </si>
  <si>
    <t>20.4.2</t>
  </si>
  <si>
    <t>20.4.3</t>
  </si>
  <si>
    <t>20.4.4</t>
  </si>
  <si>
    <t>20.5</t>
  </si>
  <si>
    <t>ELETROCALHA E ELETRODUTOS</t>
  </si>
  <si>
    <t>20.5.1</t>
  </si>
  <si>
    <t>20.5.2</t>
  </si>
  <si>
    <t>20.5.3</t>
  </si>
  <si>
    <t>20.5.4</t>
  </si>
  <si>
    <t>20.5.5</t>
  </si>
  <si>
    <t>20.5.6</t>
  </si>
  <si>
    <t>20.5.7</t>
  </si>
  <si>
    <t>20.5.8</t>
  </si>
  <si>
    <t>20.5.9</t>
  </si>
  <si>
    <t>20.5.10</t>
  </si>
  <si>
    <t>SISTEMA DE EXAUSTÃO MECÂNICA</t>
  </si>
  <si>
    <t>21.1</t>
  </si>
  <si>
    <t>Sistema de Exaustão Mecânica</t>
  </si>
  <si>
    <t>21.1.1</t>
  </si>
  <si>
    <t>21.1.2.</t>
  </si>
  <si>
    <t>SISTEMA DE PROTEÇÃO CONTRA DESCARGAS ATMOSFÉRICAS (SPDA)</t>
  </si>
  <si>
    <t>22.1</t>
  </si>
  <si>
    <t>SPDA</t>
  </si>
  <si>
    <t>22.1.1</t>
  </si>
  <si>
    <t>22.1.2</t>
  </si>
  <si>
    <t>22.1.3</t>
  </si>
  <si>
    <t>22.1.4</t>
  </si>
  <si>
    <t>22.1.5</t>
  </si>
  <si>
    <t>22.1.6</t>
  </si>
  <si>
    <t>22.1.7</t>
  </si>
  <si>
    <t>22.1.8</t>
  </si>
  <si>
    <t>22.1.9</t>
  </si>
  <si>
    <t>22.1.10</t>
  </si>
  <si>
    <t>22.1.11</t>
  </si>
  <si>
    <t>22.1.12</t>
  </si>
  <si>
    <t>22.1.13</t>
  </si>
  <si>
    <t>22.1.14</t>
  </si>
  <si>
    <t>22.1.15</t>
  </si>
  <si>
    <t>SERVIÇOS COMPLEMENTARES</t>
  </si>
  <si>
    <t>23.1</t>
  </si>
  <si>
    <t>Serviços Complementares</t>
  </si>
  <si>
    <t>23.1.1</t>
  </si>
  <si>
    <t>23.1.2</t>
  </si>
  <si>
    <t>23.1.3</t>
  </si>
  <si>
    <t>23.1.4</t>
  </si>
  <si>
    <t>23.1.5</t>
  </si>
  <si>
    <t>23.1.6</t>
  </si>
  <si>
    <t>23.1.7</t>
  </si>
  <si>
    <t>23.1.8</t>
  </si>
  <si>
    <t>23.1.9</t>
  </si>
  <si>
    <t>23.1.10</t>
  </si>
  <si>
    <t>23.1.11</t>
  </si>
  <si>
    <t>23.1.12</t>
  </si>
  <si>
    <t>23.1.13</t>
  </si>
  <si>
    <t>SERVIÇOS FINAIS</t>
  </si>
  <si>
    <t>24.1</t>
  </si>
  <si>
    <t>Serviços Finais</t>
  </si>
  <si>
    <t>24.1.1</t>
  </si>
  <si>
    <t>24.1.2</t>
  </si>
  <si>
    <t>24.1.3</t>
  </si>
  <si>
    <t>Jahu/SP, 25 de abril de 2025</t>
  </si>
  <si>
    <t>CDHU 197, Fev/2025, Não Desonerado</t>
  </si>
  <si>
    <t>Lote Formado pelas Ruas Caetano Gigliotti, Dr. Antônio Carlos de Tillio e Abib Soufen, Jd. Europa, CEP 17214-283, Jahu/SP</t>
  </si>
  <si>
    <t>SINAPI/SP, Março/2025, Não Desonerada</t>
  </si>
  <si>
    <t>SIURB, Janeiro/2025, Não Desonerada</t>
  </si>
  <si>
    <t>FDE, Janeiro/2025, Não Desonerada, Removeu-se o BDI de 23,00%, Mantendo-se o da Prefeitura</t>
  </si>
  <si>
    <t>Preço Total, com BDI</t>
  </si>
  <si>
    <t>1.1.4</t>
  </si>
  <si>
    <t>1.1.14</t>
  </si>
  <si>
    <t>COMPOSIÇÃO</t>
  </si>
  <si>
    <t>1.1.15</t>
  </si>
  <si>
    <t>2.5</t>
  </si>
  <si>
    <t>2.5.1</t>
  </si>
  <si>
    <t>2.5.2</t>
  </si>
  <si>
    <t>Remoção de Solo Excedente das Escavações</t>
  </si>
  <si>
    <t>2.6</t>
  </si>
  <si>
    <t>Terraplenagem</t>
  </si>
  <si>
    <t>2.6.1</t>
  </si>
  <si>
    <t>2.6.2</t>
  </si>
  <si>
    <t>2.6.3</t>
  </si>
  <si>
    <t>2.6.4</t>
  </si>
  <si>
    <t>2.6.5</t>
  </si>
  <si>
    <t>3.1.5</t>
  </si>
  <si>
    <t>3.1.6</t>
  </si>
  <si>
    <t>3.11</t>
  </si>
  <si>
    <t>3.11.1</t>
  </si>
  <si>
    <t>Controle Tecnológico - Concreto das Fundações</t>
  </si>
  <si>
    <t>CONCRETAGEM DE VIGAS E LAJES, FCK=30 MPA, PARA LAJES MACIÇAS OU NERVURADAS COM USO DE BOMBA - LANÇAMENTO, ADENSAMENTO E ACABAMENTO</t>
  </si>
  <si>
    <t>4.13</t>
  </si>
  <si>
    <t>Controle Tecnológico - Concreto da Superestrutura</t>
  </si>
  <si>
    <t>12.1.49</t>
  </si>
  <si>
    <t>12.5.2</t>
  </si>
  <si>
    <t>17.6</t>
  </si>
  <si>
    <t>Prevenção e Combate a Incêndio - Diversos</t>
  </si>
  <si>
    <t>17.6.1</t>
  </si>
  <si>
    <t>17.6.2</t>
  </si>
  <si>
    <t>17.6.3</t>
  </si>
  <si>
    <t>18.7</t>
  </si>
  <si>
    <t>Entrada Definitiva</t>
  </si>
  <si>
    <t>18.7.1</t>
  </si>
  <si>
    <t>18.7.2</t>
  </si>
  <si>
    <t>22.1.16</t>
  </si>
  <si>
    <t>EXECUÇÃO DE PASSEIO (CALÇADA) OU PISO DE CONCRETO COM CONCRETO MOLDADO IN LOCO, USINADO, ACABAMENTO POLIDO, ESPESSURA 6 CM, ARMADO Q196. AF_08/2022</t>
  </si>
  <si>
    <t>24.1.4</t>
  </si>
  <si>
    <t>24.1.5</t>
  </si>
  <si>
    <t>24.1.6</t>
  </si>
  <si>
    <t>24.2</t>
  </si>
  <si>
    <t>24.3</t>
  </si>
  <si>
    <t>24.4</t>
  </si>
  <si>
    <t>23.1.14</t>
  </si>
  <si>
    <t>23.1.15</t>
  </si>
  <si>
    <t>23.1.16</t>
  </si>
  <si>
    <t>23.1.17</t>
  </si>
  <si>
    <t>23.1.18</t>
  </si>
  <si>
    <t>Paisagismo</t>
  </si>
  <si>
    <t>Playground</t>
  </si>
  <si>
    <t>24.3.2</t>
  </si>
  <si>
    <t>24.3.3</t>
  </si>
  <si>
    <t>24.3.4</t>
  </si>
  <si>
    <t>24.3.5</t>
  </si>
  <si>
    <t>24.3.6</t>
  </si>
  <si>
    <t>Passeio Público Externo à Edificação (Calçada)</t>
  </si>
  <si>
    <t>DIVISÓRIA ARTICULADA DE 70 MM DE ESPESSURA EM MDF, REVESTIDO EM LAMINADO MELAMÍNICO</t>
  </si>
  <si>
    <t>TELHAMENTO COM TELHA DE AÇO/ALUMÍNIO E = 0,5 MM, TELHA METÁLICA PERFURADA PARA FECHAMENTO, INCLUSO IÇAMENTO</t>
  </si>
  <si>
    <t>ELETRODUTO EM ACO ZINCADO OU GALVANIZADO DN=4", APARENTE - FORNECIMENTO E INSTALAÇÃO</t>
  </si>
  <si>
    <t>19.1.5</t>
  </si>
  <si>
    <t>ELETRODUTO RIGIDO, EM ACO ZINCADO OU GALVANIZADO, TIPO PESADO, DN=3/4", APARENTE - FORNECIMENTO E INSTALAÇÃO</t>
  </si>
  <si>
    <t>DUTO DE ALONGAMENTO PARA EXAUSTOR</t>
  </si>
  <si>
    <t>4.13.1</t>
  </si>
  <si>
    <t>18.7.3</t>
  </si>
  <si>
    <t>Acompanhamento dos Serviços de Terraplenagem + ART de Direção da Execução da Terraplenagem</t>
  </si>
  <si>
    <t>16.1.1</t>
  </si>
  <si>
    <t>16.1.2</t>
  </si>
  <si>
    <t>16.1.3</t>
  </si>
  <si>
    <t>16.1.4</t>
  </si>
  <si>
    <t>16.1.5</t>
  </si>
  <si>
    <t>16.1.6</t>
  </si>
  <si>
    <t>16.1.7</t>
  </si>
  <si>
    <t>16.1.8</t>
  </si>
  <si>
    <t>16.1.9</t>
  </si>
  <si>
    <t>16.1.10</t>
  </si>
  <si>
    <t>Laudo de Comissionamento da Rede de Hidrantes, Alarmes e Detecção</t>
  </si>
  <si>
    <t>Laudo de Comissionamento das Instalações Elétricas</t>
  </si>
  <si>
    <t>24.3.7</t>
  </si>
  <si>
    <t>24.3.8</t>
  </si>
  <si>
    <t>Etapa</t>
  </si>
  <si>
    <t>1° Mês</t>
  </si>
  <si>
    <t>Previsto</t>
  </si>
  <si>
    <t>Total
Etapa</t>
  </si>
  <si>
    <t>2° Mês</t>
  </si>
  <si>
    <t>3° Mês</t>
  </si>
  <si>
    <t>4° Mês</t>
  </si>
  <si>
    <t>5° Mês</t>
  </si>
  <si>
    <t>6° Mês</t>
  </si>
  <si>
    <t>7° Mês</t>
  </si>
  <si>
    <t>8° Mês</t>
  </si>
  <si>
    <t>9° Mês</t>
  </si>
  <si>
    <t>10° Mês</t>
  </si>
  <si>
    <t>11° Mês</t>
  </si>
  <si>
    <t>12° Mês</t>
  </si>
  <si>
    <t>13° Mês</t>
  </si>
  <si>
    <t>14° Mês</t>
  </si>
  <si>
    <t>15° Mês</t>
  </si>
  <si>
    <t>16° Mês</t>
  </si>
  <si>
    <t>17° Mês</t>
  </si>
  <si>
    <t>18° Mês</t>
  </si>
  <si>
    <t>19° Mês</t>
  </si>
  <si>
    <t>20° Mês</t>
  </si>
  <si>
    <t>21° Mês</t>
  </si>
  <si>
    <t>22° Mês</t>
  </si>
  <si>
    <t>23° Mês</t>
  </si>
  <si>
    <t>24° Mês</t>
  </si>
  <si>
    <t>Total do Mês e Acumulado</t>
  </si>
  <si>
    <t>ENTRADA DE ENERGIA ELÉTRICA, AÉREA, TRIFÁSICA, COM CAIXA DE EMBUTIR, CABO DE 10 MM2 E DISJUNTOR DIN 50A (NÃO INCLUSO O POSTE DE CONCRETO). AF_07/2020 - Entrada Provisória - A Tramitação com a Concessionária é de Responsabilidade da Contratada</t>
  </si>
  <si>
    <t>POSTE DE CONCRETO ARMADO DE SECAO DUPLO T, EXTENSAO DE 10,00 M, RESISTENCIA DE 150 DAN, TIPO D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Poste da Entrada Provisória</t>
  </si>
  <si>
    <t>AT-01 ENTRADA AEREA PARA TELEFONE - A Tramitação com a Concessionária é de Responsabilidade da Contratada</t>
  </si>
  <si>
    <t>Ligação provisória de água e esgoto - A Tramitação com a Concessionária é de Responsabilidade da Contratada</t>
  </si>
  <si>
    <t>Carga e remoção de terra até a distância média de 1 km - Carga do solo proveniente da limpeza, considerada espessura de 0,15 m e empolamento de 30%</t>
  </si>
  <si>
    <t>Administração Local - 9 e 5 Salas - Será pago 1/24 por mês de obra, mediante comprovação do uso deste item</t>
  </si>
  <si>
    <t>Carga e remoção de terra até a distância média de 1 km - Considerado o Volume Escavado Menos o Volume de Reaterro x Empolamento de 1,30</t>
  </si>
  <si>
    <t>Projeto executivo de estrutura em formato A1 - Projeto Executivo das Fundações</t>
  </si>
  <si>
    <t>CONCRETO - Resistência Característica à Compressão e Slump Test (Laudo + ART) - Dois conjuntos para TODO o concreto da fundação</t>
  </si>
  <si>
    <t>ESTRUTURA TRELIÇADA DE COBERTURA, TIPO FINK, COM LIGAÇÕES SOLDADAS, INCLUSOS PERFIS METÁLICOS, CHAPAS METÁLICAS, MÃO DE OBRA E TRANSPORTE COM GUINDASTE - FORNECIMENTO E INSTALAÇÃO. AF_01/2020_PSA - Apresentar Nota Fiscal e ART de Fabricação Deste Serviço à Fiscalização, Caso Contrário o Item NÃO Será Pago</t>
  </si>
  <si>
    <t>CONCRETO - Resistência Característica à Compressão e Slump Test (Laudo + ART) - Dois conjuntos para todo o concreto da superestrutura</t>
  </si>
  <si>
    <t>TELHA TERMOISOLANTE REVESTIDA EM ACO GALVALUME, FACE SUPERIOR TRAPEZOIDAL E FACE INFERIOR PLANA (NAO INCLUI ACESSORIOS DE FIXACAO), REVEST COM ESPESSURA DE 0,50 MM, COM PRE-PINTURA DE COR BRANCA NAS DUAS FACES, NUCLEO EM POLIIOCIANURATO (PIR) COM ESPESSURA DE 50 MM - Apresentar a Nota Fiscal do Item à Fiscalização, caso contrário o pagamento será negado</t>
  </si>
  <si>
    <t>Entrada completa de água com abrigo e registro de gaveta, DN= 1 1/2´ - Entrada Definitiva de Água Fria</t>
  </si>
  <si>
    <t>PRESSURIZADOR (GRUPO DE PRESSÃO) - Pressão Máxima: 32 (m.c.a.);Vazão Máxima: 52.000 (l/h) - Apresentar Nota Fiscal do Item à Fiscalização, Caso Contrário o Pagamento Será Negado</t>
  </si>
  <si>
    <t>RESERVATÓRIO D'ÁGUA CONFORME PROJETO  40M3 - COLUNA SECA 10,0M PINTADA - Apresentar Nota Fiscal à Fiscalização, caso contrário o pagamento será negado</t>
  </si>
  <si>
    <t>LAUDO COM TESTE DE ESTANQUEIDADE EM INSTAL.DE  REDES DE DISTRIB.DE GÁS COMBUST.NBR 15526/07 - Apresentar a respectiva ART/RRT recolhida</t>
  </si>
  <si>
    <t>Ar condicionado a frio, tipo split parede com capacidade de 30.000 BTU/h - Apresentar Nota Fiscal</t>
  </si>
  <si>
    <t>Ar condicionado a frio, tipo split parede com capacidade de 22.000 BTU/h - Apresentar Nota Fiscal</t>
  </si>
  <si>
    <t>Ar condicionado a frio, tipo split parede com capacidade de 12.000 BTU/h - Apresentar Nota Fiscal</t>
  </si>
  <si>
    <t>Limpeza mecanizada do terreno, inclusive troncos com diâmetro acima de 15 cm até 50 cm, com caminhão à disposição dentro da obra, até o raio de 1 km - Limpeza de Até 15,00 cm de Espessura</t>
  </si>
  <si>
    <t>Lastro de pedra britada - 5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</si>
</sst>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\-??_-;_-@_-"/>
    <numFmt numFmtId="165" formatCode="_-&quot;R$ &quot;* #,##0.00_-;&quot;-R$ &quot;* #,##0.00_-;_-&quot;R$ &quot;* \-??_-;_-@_-"/>
  </numFmts>
  <fonts count="16" x14ac:knownFonts="1">
    <font>
      <sz val="11"/>
      <color theme="1"/>
      <name val="Calibri"/>
      <family val="2"/>
      <charset val="1"/>
    </font>
    <font>
      <sz val="10"/>
      <name val="Arial"/>
    </font>
    <font>
      <sz val="11"/>
      <color theme="1"/>
      <name val="Calibri"/>
      <family val="2"/>
      <charset val="1"/>
    </font>
    <font>
      <b/>
      <sz val="10"/>
      <color theme="1"/>
      <name val="Segoe UI"/>
      <family val="2"/>
    </font>
    <font>
      <sz val="10"/>
      <color rgb="FF000000"/>
      <name val="Segoe UI"/>
      <family val="2"/>
    </font>
    <font>
      <b/>
      <sz val="10"/>
      <color rgb="FF000000"/>
      <name val="Segoe UI"/>
      <family val="2"/>
    </font>
    <font>
      <sz val="10"/>
      <name val="Segoe UI"/>
      <family val="2"/>
    </font>
    <font>
      <sz val="10"/>
      <color theme="1"/>
      <name val="Segoe UI"/>
      <family val="2"/>
    </font>
    <font>
      <i/>
      <sz val="10"/>
      <color rgb="FF000000"/>
      <name val="Segoe UI"/>
      <family val="2"/>
    </font>
    <font>
      <sz val="10"/>
      <color theme="0"/>
      <name val="Segoe UI"/>
      <family val="2"/>
    </font>
    <font>
      <b/>
      <sz val="10"/>
      <color theme="0"/>
      <name val="Segoe UI"/>
      <family val="2"/>
    </font>
    <font>
      <sz val="8"/>
      <color rgb="FF000000"/>
      <name val="Segoe UI"/>
      <family val="2"/>
    </font>
    <font>
      <sz val="8"/>
      <color theme="1"/>
      <name val="Segoe UI"/>
      <family val="2"/>
    </font>
    <font>
      <b/>
      <sz val="8"/>
      <color theme="0"/>
      <name val="Segoe UI"/>
      <family val="2"/>
    </font>
    <font>
      <sz val="8"/>
      <name val="Calibri"/>
      <family val="2"/>
      <charset val="1"/>
    </font>
    <font>
      <sz val="8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88">
    <xf numFmtId="0" fontId="0" fillId="0" borderId="0"/>
    <xf numFmtId="165" fontId="2" fillId="0" borderId="0" applyBorder="0" applyProtection="0"/>
    <xf numFmtId="9" fontId="1" fillId="0" borderId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2" fillId="0" borderId="0" applyBorder="0" applyProtection="0"/>
  </cellStyleXfs>
  <cellXfs count="75">
    <xf numFmtId="0" fontId="0" fillId="0" borderId="0" xfId="0"/>
    <xf numFmtId="0" fontId="3" fillId="0" borderId="0" xfId="53" applyFont="1" applyAlignment="1" applyProtection="1">
      <alignment horizontal="left" vertical="center"/>
      <protection locked="0"/>
    </xf>
    <xf numFmtId="0" fontId="4" fillId="0" borderId="0" xfId="53" applyFont="1" applyAlignment="1">
      <alignment vertical="center"/>
    </xf>
    <xf numFmtId="0" fontId="5" fillId="0" borderId="0" xfId="53" applyFont="1" applyAlignment="1">
      <alignment vertical="center" wrapText="1"/>
    </xf>
    <xf numFmtId="0" fontId="7" fillId="0" borderId="0" xfId="0" applyFont="1"/>
    <xf numFmtId="0" fontId="3" fillId="0" borderId="0" xfId="53" applyFont="1" applyAlignment="1" applyProtection="1">
      <alignment vertical="center"/>
      <protection locked="0"/>
    </xf>
    <xf numFmtId="0" fontId="4" fillId="0" borderId="0" xfId="53" applyFont="1" applyAlignment="1">
      <alignment vertical="center" wrapText="1"/>
    </xf>
    <xf numFmtId="0" fontId="5" fillId="0" borderId="0" xfId="53" applyFont="1" applyAlignment="1">
      <alignment horizontal="right" vertical="center" wrapText="1"/>
    </xf>
    <xf numFmtId="0" fontId="8" fillId="0" borderId="0" xfId="53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165" fontId="4" fillId="0" borderId="1" xfId="1" applyFont="1" applyBorder="1" applyAlignment="1" applyProtection="1">
      <alignment horizontal="right" vertical="center" wrapText="1"/>
    </xf>
    <xf numFmtId="10" fontId="6" fillId="0" borderId="1" xfId="2" applyNumberFormat="1" applyFont="1" applyBorder="1" applyAlignment="1" applyProtection="1">
      <alignment horizontal="center" vertical="center" wrapText="1"/>
    </xf>
    <xf numFmtId="165" fontId="4" fillId="0" borderId="1" xfId="1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165" fontId="7" fillId="0" borderId="0" xfId="1" applyFont="1" applyBorder="1" applyProtection="1"/>
    <xf numFmtId="10" fontId="6" fillId="0" borderId="0" xfId="2" applyNumberFormat="1" applyFont="1" applyBorder="1" applyAlignment="1" applyProtection="1">
      <alignment horizontal="center" vertical="center"/>
    </xf>
    <xf numFmtId="165" fontId="7" fillId="0" borderId="0" xfId="1" applyFont="1" applyBorder="1" applyAlignment="1" applyProtection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165" fontId="10" fillId="2" borderId="1" xfId="1" applyFont="1" applyFill="1" applyBorder="1" applyAlignment="1" applyProtection="1">
      <alignment horizontal="center" vertical="center" wrapText="1"/>
    </xf>
    <xf numFmtId="10" fontId="10" fillId="2" borderId="1" xfId="2" applyNumberFormat="1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165" fontId="10" fillId="2" borderId="1" xfId="1" applyFont="1" applyFill="1" applyBorder="1" applyAlignment="1" applyProtection="1">
      <alignment vertical="center"/>
    </xf>
    <xf numFmtId="10" fontId="9" fillId="2" borderId="1" xfId="2" applyNumberFormat="1" applyFont="1" applyFill="1" applyBorder="1" applyAlignment="1" applyProtection="1">
      <alignment horizontal="center" vertical="center"/>
    </xf>
    <xf numFmtId="165" fontId="10" fillId="2" borderId="1" xfId="1" applyFont="1" applyFill="1" applyBorder="1" applyAlignment="1" applyProtection="1">
      <alignment horizontal="center" vertical="center"/>
    </xf>
    <xf numFmtId="165" fontId="10" fillId="2" borderId="1" xfId="1" applyFont="1" applyFill="1" applyBorder="1" applyAlignment="1" applyProtection="1">
      <alignment horizontal="right" vertical="center" wrapText="1"/>
    </xf>
    <xf numFmtId="0" fontId="10" fillId="2" borderId="1" xfId="0" applyFont="1" applyFill="1" applyBorder="1" applyAlignment="1">
      <alignment horizontal="justify" vertical="center" wrapText="1"/>
    </xf>
    <xf numFmtId="165" fontId="10" fillId="3" borderId="1" xfId="1" applyFont="1" applyFill="1" applyBorder="1" applyAlignment="1" applyProtection="1">
      <alignment horizontal="center" vertical="center"/>
    </xf>
    <xf numFmtId="2" fontId="5" fillId="0" borderId="0" xfId="53" applyNumberFormat="1" applyFont="1" applyAlignment="1">
      <alignment horizontal="center" vertical="center" wrapText="1"/>
    </xf>
    <xf numFmtId="2" fontId="4" fillId="0" borderId="0" xfId="53" applyNumberFormat="1" applyFont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2" fontId="7" fillId="0" borderId="0" xfId="0" applyNumberFormat="1" applyFont="1" applyAlignment="1">
      <alignment horizontal="center" vertical="center"/>
    </xf>
    <xf numFmtId="10" fontId="4" fillId="0" borderId="0" xfId="53" applyNumberFormat="1" applyFont="1" applyAlignment="1">
      <alignment horizontal="right" vertical="center" wrapText="1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0" xfId="0" applyFont="1"/>
    <xf numFmtId="165" fontId="12" fillId="0" borderId="1" xfId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justify" vertical="center" wrapText="1"/>
    </xf>
    <xf numFmtId="165" fontId="9" fillId="2" borderId="1" xfId="1" applyFont="1" applyFill="1" applyBorder="1" applyAlignment="1" applyProtection="1">
      <alignment horizontal="right" vertical="center" wrapText="1"/>
    </xf>
    <xf numFmtId="10" fontId="9" fillId="2" borderId="1" xfId="2" applyNumberFormat="1" applyFont="1" applyFill="1" applyBorder="1" applyAlignment="1" applyProtection="1">
      <alignment horizontal="center" vertical="center" wrapText="1"/>
    </xf>
    <xf numFmtId="165" fontId="9" fillId="2" borderId="1" xfId="1" applyFont="1" applyFill="1" applyBorder="1" applyAlignment="1" applyProtection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165" fontId="12" fillId="0" borderId="0" xfId="1" applyFont="1"/>
    <xf numFmtId="9" fontId="15" fillId="0" borderId="0" xfId="2" applyFont="1"/>
    <xf numFmtId="0" fontId="12" fillId="0" borderId="0" xfId="0" applyFont="1" applyAlignment="1">
      <alignment wrapText="1"/>
    </xf>
    <xf numFmtId="0" fontId="13" fillId="2" borderId="1" xfId="0" applyFont="1" applyFill="1" applyBorder="1" applyAlignment="1">
      <alignment horizontal="center" vertical="center"/>
    </xf>
    <xf numFmtId="0" fontId="12" fillId="0" borderId="1" xfId="0" quotePrefix="1" applyFont="1" applyBorder="1" applyAlignment="1">
      <alignment horizontal="center" vertical="center"/>
    </xf>
    <xf numFmtId="9" fontId="15" fillId="0" borderId="1" xfId="2" applyFont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left" vertical="center" wrapText="1"/>
    </xf>
    <xf numFmtId="165" fontId="15" fillId="4" borderId="1" xfId="1" applyFont="1" applyFill="1" applyBorder="1" applyAlignment="1">
      <alignment horizontal="center" vertical="center"/>
    </xf>
    <xf numFmtId="9" fontId="15" fillId="4" borderId="1" xfId="2" applyFont="1" applyFill="1" applyBorder="1" applyAlignment="1">
      <alignment horizontal="center" vertical="center"/>
    </xf>
    <xf numFmtId="10" fontId="15" fillId="0" borderId="1" xfId="2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165" fontId="13" fillId="2" borderId="1" xfId="1" applyFont="1" applyFill="1" applyBorder="1"/>
    <xf numFmtId="10" fontId="13" fillId="2" borderId="1" xfId="2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right" vertical="center"/>
    </xf>
    <xf numFmtId="0" fontId="10" fillId="2" borderId="1" xfId="53" applyFont="1" applyFill="1" applyBorder="1" applyAlignment="1" applyProtection="1">
      <alignment horizontal="center" vertical="center" wrapText="1"/>
      <protection locked="0"/>
    </xf>
    <xf numFmtId="0" fontId="11" fillId="0" borderId="0" xfId="53" applyFont="1" applyAlignment="1">
      <alignment horizontal="center" vertical="center" wrapText="1"/>
    </xf>
    <xf numFmtId="0" fontId="11" fillId="0" borderId="2" xfId="53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center" vertical="center"/>
    </xf>
  </cellXfs>
  <cellStyles count="88">
    <cellStyle name="Moeda" xfId="1" builtinId="4"/>
    <cellStyle name="Normal" xfId="0" builtinId="0"/>
    <cellStyle name="Normal 10" xfId="3" xr:uid="{00000000-0005-0000-0000-000006000000}"/>
    <cellStyle name="Normal 11" xfId="4" xr:uid="{00000000-0005-0000-0000-000007000000}"/>
    <cellStyle name="Normal 12" xfId="5" xr:uid="{00000000-0005-0000-0000-000008000000}"/>
    <cellStyle name="Normal 13" xfId="6" xr:uid="{00000000-0005-0000-0000-000009000000}"/>
    <cellStyle name="Normal 14" xfId="7" xr:uid="{00000000-0005-0000-0000-00000A000000}"/>
    <cellStyle name="Normal 15" xfId="8" xr:uid="{00000000-0005-0000-0000-00000B000000}"/>
    <cellStyle name="Normal 16" xfId="9" xr:uid="{00000000-0005-0000-0000-00000C000000}"/>
    <cellStyle name="Normal 17" xfId="10" xr:uid="{00000000-0005-0000-0000-00000D000000}"/>
    <cellStyle name="Normal 18" xfId="11" xr:uid="{00000000-0005-0000-0000-00000E000000}"/>
    <cellStyle name="Normal 19" xfId="12" xr:uid="{00000000-0005-0000-0000-00000F000000}"/>
    <cellStyle name="Normal 2" xfId="13" xr:uid="{00000000-0005-0000-0000-000010000000}"/>
    <cellStyle name="Normal 20" xfId="14" xr:uid="{00000000-0005-0000-0000-000011000000}"/>
    <cellStyle name="Normal 21" xfId="15" xr:uid="{00000000-0005-0000-0000-000012000000}"/>
    <cellStyle name="Normal 22" xfId="16" xr:uid="{00000000-0005-0000-0000-000013000000}"/>
    <cellStyle name="Normal 23" xfId="17" xr:uid="{00000000-0005-0000-0000-000014000000}"/>
    <cellStyle name="Normal 24" xfId="18" xr:uid="{00000000-0005-0000-0000-000015000000}"/>
    <cellStyle name="Normal 25" xfId="19" xr:uid="{00000000-0005-0000-0000-000016000000}"/>
    <cellStyle name="Normal 26" xfId="20" xr:uid="{00000000-0005-0000-0000-000017000000}"/>
    <cellStyle name="Normal 27" xfId="21" xr:uid="{00000000-0005-0000-0000-000018000000}"/>
    <cellStyle name="Normal 28" xfId="22" xr:uid="{00000000-0005-0000-0000-000019000000}"/>
    <cellStyle name="Normal 29" xfId="23" xr:uid="{00000000-0005-0000-0000-00001A000000}"/>
    <cellStyle name="Normal 3" xfId="24" xr:uid="{00000000-0005-0000-0000-00001B000000}"/>
    <cellStyle name="Normal 30" xfId="25" xr:uid="{00000000-0005-0000-0000-00001C000000}"/>
    <cellStyle name="Normal 31" xfId="26" xr:uid="{00000000-0005-0000-0000-00001D000000}"/>
    <cellStyle name="Normal 32" xfId="27" xr:uid="{00000000-0005-0000-0000-00001E000000}"/>
    <cellStyle name="Normal 33" xfId="28" xr:uid="{00000000-0005-0000-0000-00001F000000}"/>
    <cellStyle name="Normal 34" xfId="29" xr:uid="{00000000-0005-0000-0000-000020000000}"/>
    <cellStyle name="Normal 35" xfId="30" xr:uid="{00000000-0005-0000-0000-000021000000}"/>
    <cellStyle name="Normal 36" xfId="31" xr:uid="{00000000-0005-0000-0000-000022000000}"/>
    <cellStyle name="Normal 37" xfId="32" xr:uid="{00000000-0005-0000-0000-000023000000}"/>
    <cellStyle name="Normal 38" xfId="33" xr:uid="{00000000-0005-0000-0000-000024000000}"/>
    <cellStyle name="Normal 39" xfId="34" xr:uid="{00000000-0005-0000-0000-000025000000}"/>
    <cellStyle name="Normal 4" xfId="35" xr:uid="{00000000-0005-0000-0000-000026000000}"/>
    <cellStyle name="Normal 40" xfId="36" xr:uid="{00000000-0005-0000-0000-000027000000}"/>
    <cellStyle name="Normal 41" xfId="37" xr:uid="{00000000-0005-0000-0000-000028000000}"/>
    <cellStyle name="Normal 42" xfId="38" xr:uid="{00000000-0005-0000-0000-000029000000}"/>
    <cellStyle name="Normal 43" xfId="39" xr:uid="{00000000-0005-0000-0000-00002A000000}"/>
    <cellStyle name="Normal 44" xfId="40" xr:uid="{00000000-0005-0000-0000-00002B000000}"/>
    <cellStyle name="Normal 45" xfId="41" xr:uid="{00000000-0005-0000-0000-00002C000000}"/>
    <cellStyle name="Normal 46" xfId="42" xr:uid="{00000000-0005-0000-0000-00002D000000}"/>
    <cellStyle name="Normal 47" xfId="43" xr:uid="{00000000-0005-0000-0000-00002E000000}"/>
    <cellStyle name="Normal 48" xfId="44" xr:uid="{00000000-0005-0000-0000-00002F000000}"/>
    <cellStyle name="Normal 49" xfId="45" xr:uid="{00000000-0005-0000-0000-000030000000}"/>
    <cellStyle name="Normal 5" xfId="46" xr:uid="{00000000-0005-0000-0000-000031000000}"/>
    <cellStyle name="Normal 50" xfId="47" xr:uid="{00000000-0005-0000-0000-000032000000}"/>
    <cellStyle name="Normal 51" xfId="48" xr:uid="{00000000-0005-0000-0000-000033000000}"/>
    <cellStyle name="Normal 52" xfId="49" xr:uid="{00000000-0005-0000-0000-000034000000}"/>
    <cellStyle name="Normal 53" xfId="50" xr:uid="{00000000-0005-0000-0000-000035000000}"/>
    <cellStyle name="Normal 54" xfId="51" xr:uid="{00000000-0005-0000-0000-000036000000}"/>
    <cellStyle name="Normal 55" xfId="52" xr:uid="{00000000-0005-0000-0000-000037000000}"/>
    <cellStyle name="Normal 56" xfId="53" xr:uid="{00000000-0005-0000-0000-000038000000}"/>
    <cellStyle name="Normal 57" xfId="54" xr:uid="{00000000-0005-0000-0000-000039000000}"/>
    <cellStyle name="Normal 58" xfId="55" xr:uid="{00000000-0005-0000-0000-00003A000000}"/>
    <cellStyle name="Normal 59" xfId="56" xr:uid="{00000000-0005-0000-0000-00003B000000}"/>
    <cellStyle name="Normal 6" xfId="57" xr:uid="{00000000-0005-0000-0000-00003C000000}"/>
    <cellStyle name="Normal 60" xfId="58" xr:uid="{00000000-0005-0000-0000-00003D000000}"/>
    <cellStyle name="Normal 61" xfId="59" xr:uid="{00000000-0005-0000-0000-00003E000000}"/>
    <cellStyle name="Normal 62" xfId="60" xr:uid="{00000000-0005-0000-0000-00003F000000}"/>
    <cellStyle name="Normal 63" xfId="61" xr:uid="{00000000-0005-0000-0000-000040000000}"/>
    <cellStyle name="Normal 64" xfId="62" xr:uid="{00000000-0005-0000-0000-000041000000}"/>
    <cellStyle name="Normal 65" xfId="63" xr:uid="{00000000-0005-0000-0000-000042000000}"/>
    <cellStyle name="Normal 66" xfId="64" xr:uid="{00000000-0005-0000-0000-000043000000}"/>
    <cellStyle name="Normal 67" xfId="65" xr:uid="{00000000-0005-0000-0000-000044000000}"/>
    <cellStyle name="Normal 68" xfId="66" xr:uid="{00000000-0005-0000-0000-000045000000}"/>
    <cellStyle name="Normal 69" xfId="67" xr:uid="{00000000-0005-0000-0000-000046000000}"/>
    <cellStyle name="Normal 7" xfId="68" xr:uid="{00000000-0005-0000-0000-000047000000}"/>
    <cellStyle name="Normal 70" xfId="69" xr:uid="{00000000-0005-0000-0000-000048000000}"/>
    <cellStyle name="Normal 71" xfId="70" xr:uid="{00000000-0005-0000-0000-000049000000}"/>
    <cellStyle name="Normal 72" xfId="71" xr:uid="{00000000-0005-0000-0000-00004A000000}"/>
    <cellStyle name="Normal 73" xfId="72" xr:uid="{00000000-0005-0000-0000-00004B000000}"/>
    <cellStyle name="Normal 74" xfId="73" xr:uid="{00000000-0005-0000-0000-00004C000000}"/>
    <cellStyle name="Normal 75" xfId="74" xr:uid="{00000000-0005-0000-0000-00004D000000}"/>
    <cellStyle name="Normal 76" xfId="75" xr:uid="{00000000-0005-0000-0000-00004E000000}"/>
    <cellStyle name="Normal 77" xfId="76" xr:uid="{00000000-0005-0000-0000-00004F000000}"/>
    <cellStyle name="Normal 78" xfId="77" xr:uid="{00000000-0005-0000-0000-000050000000}"/>
    <cellStyle name="Normal 79" xfId="78" xr:uid="{00000000-0005-0000-0000-000051000000}"/>
    <cellStyle name="Normal 8" xfId="79" xr:uid="{00000000-0005-0000-0000-000052000000}"/>
    <cellStyle name="Normal 80" xfId="80" xr:uid="{00000000-0005-0000-0000-000053000000}"/>
    <cellStyle name="Normal 81" xfId="81" xr:uid="{00000000-0005-0000-0000-000054000000}"/>
    <cellStyle name="Normal 82" xfId="82" xr:uid="{00000000-0005-0000-0000-000055000000}"/>
    <cellStyle name="Normal 9" xfId="83" xr:uid="{00000000-0005-0000-0000-000056000000}"/>
    <cellStyle name="Porcentagem" xfId="2" builtinId="5"/>
    <cellStyle name="Porcentagem 2" xfId="84" xr:uid="{00000000-0005-0000-0000-000057000000}"/>
    <cellStyle name="Vírgula 2" xfId="85" xr:uid="{00000000-0005-0000-0000-000058000000}"/>
    <cellStyle name="Vírgula 2 2" xfId="86" xr:uid="{00000000-0005-0000-0000-000059000000}"/>
    <cellStyle name="Vírgula 4" xfId="87" xr:uid="{00000000-0005-0000-0000-00005A000000}"/>
  </cellStyles>
  <dxfs count="0"/>
  <tableStyles count="0" defaultTableStyle="TableStyleMedium2" defaultPivotStyle="PivotStyleLight16"/>
  <colors>
    <indexedColors>
      <rgbColor rgb="FF000000"/>
      <rgbColor rgb="FFE7E6E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0CEC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D9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797"/>
  <sheetViews>
    <sheetView showGridLines="0" tabSelected="1" zoomScale="115" zoomScaleNormal="115" zoomScaleSheetLayoutView="130" zoomScalePageLayoutView="95" workbookViewId="0">
      <selection activeCell="D10" sqref="D10"/>
    </sheetView>
  </sheetViews>
  <sheetFormatPr defaultColWidth="9.28515625" defaultRowHeight="14.25" x14ac:dyDescent="0.25"/>
  <cols>
    <col min="1" max="1" width="7.28515625" style="15" customWidth="1"/>
    <col min="2" max="2" width="13.5703125" style="4" customWidth="1"/>
    <col min="3" max="3" width="13.5703125" style="15" customWidth="1"/>
    <col min="4" max="4" width="28.7109375" style="4" customWidth="1"/>
    <col min="5" max="5" width="8.7109375" style="4" bestFit="1" customWidth="1"/>
    <col min="6" max="6" width="11.85546875" style="35" bestFit="1" customWidth="1"/>
    <col min="7" max="7" width="17.140625" style="16" bestFit="1" customWidth="1"/>
    <col min="8" max="8" width="15" style="16" bestFit="1" customWidth="1"/>
    <col min="9" max="9" width="7.42578125" style="17" bestFit="1" customWidth="1"/>
    <col min="10" max="10" width="14.28515625" style="18" bestFit="1" customWidth="1"/>
    <col min="11" max="11" width="16.7109375" style="16" bestFit="1" customWidth="1"/>
    <col min="12" max="16384" width="9.28515625" style="4"/>
  </cols>
  <sheetData>
    <row r="1" spans="1:11" x14ac:dyDescent="0.25">
      <c r="A1" s="1" t="s">
        <v>1390</v>
      </c>
      <c r="B1" s="2" t="s">
        <v>1391</v>
      </c>
      <c r="C1" s="3"/>
      <c r="D1" s="3"/>
      <c r="E1" s="3"/>
      <c r="F1" s="30"/>
      <c r="G1" s="3"/>
      <c r="H1" s="3"/>
      <c r="I1" s="69" t="s">
        <v>2210</v>
      </c>
      <c r="J1" s="69"/>
      <c r="K1" s="69"/>
    </row>
    <row r="2" spans="1:11" x14ac:dyDescent="0.25">
      <c r="A2" s="5" t="s">
        <v>1392</v>
      </c>
      <c r="B2" s="2" t="s">
        <v>2211</v>
      </c>
      <c r="C2" s="6"/>
      <c r="D2" s="6"/>
      <c r="E2" s="6"/>
      <c r="F2" s="31"/>
      <c r="G2" s="6"/>
      <c r="H2" s="6"/>
      <c r="I2" s="69" t="s">
        <v>2212</v>
      </c>
      <c r="J2" s="69"/>
      <c r="K2" s="69"/>
    </row>
    <row r="3" spans="1:11" x14ac:dyDescent="0.25">
      <c r="A3" s="5" t="s">
        <v>1393</v>
      </c>
      <c r="B3" s="2" t="s">
        <v>1394</v>
      </c>
      <c r="C3" s="6"/>
      <c r="D3" s="6"/>
      <c r="E3" s="6"/>
      <c r="F3" s="31"/>
      <c r="G3" s="6"/>
      <c r="H3" s="6"/>
      <c r="I3" s="69" t="s">
        <v>2213</v>
      </c>
      <c r="J3" s="69"/>
      <c r="K3" s="69"/>
    </row>
    <row r="4" spans="1:11" x14ac:dyDescent="0.25">
      <c r="A4" s="1" t="s">
        <v>1395</v>
      </c>
      <c r="B4" s="36">
        <v>0.2034</v>
      </c>
      <c r="C4" s="8" t="s">
        <v>1396</v>
      </c>
      <c r="E4" s="7"/>
      <c r="F4" s="30"/>
      <c r="G4" s="7"/>
      <c r="H4" s="7"/>
      <c r="I4" s="69" t="s">
        <v>2214</v>
      </c>
      <c r="J4" s="69"/>
      <c r="K4" s="69"/>
    </row>
    <row r="5" spans="1:11" x14ac:dyDescent="0.25">
      <c r="A5" s="1"/>
      <c r="B5" s="7"/>
      <c r="C5" s="8"/>
      <c r="E5" s="7"/>
      <c r="F5" s="30"/>
      <c r="G5" s="7"/>
      <c r="H5" s="7"/>
      <c r="I5" s="70"/>
      <c r="J5" s="70"/>
      <c r="K5" s="70"/>
    </row>
    <row r="6" spans="1:11" x14ac:dyDescent="0.25">
      <c r="A6" s="68" t="s">
        <v>2209</v>
      </c>
      <c r="B6" s="68"/>
      <c r="C6" s="68"/>
      <c r="D6" s="68"/>
      <c r="E6" s="68"/>
      <c r="F6" s="68"/>
      <c r="G6" s="68"/>
      <c r="H6" s="68"/>
      <c r="I6" s="68"/>
      <c r="J6" s="68"/>
      <c r="K6" s="68"/>
    </row>
    <row r="7" spans="1:11" ht="28.5" x14ac:dyDescent="0.25">
      <c r="A7" s="19" t="s">
        <v>1397</v>
      </c>
      <c r="B7" s="19" t="s">
        <v>1398</v>
      </c>
      <c r="C7" s="19" t="s">
        <v>1389</v>
      </c>
      <c r="D7" s="19" t="s">
        <v>981</v>
      </c>
      <c r="E7" s="19" t="s">
        <v>44</v>
      </c>
      <c r="F7" s="32" t="s">
        <v>1399</v>
      </c>
      <c r="G7" s="20" t="s">
        <v>1400</v>
      </c>
      <c r="H7" s="20" t="s">
        <v>1401</v>
      </c>
      <c r="I7" s="21" t="s">
        <v>1402</v>
      </c>
      <c r="J7" s="20" t="s">
        <v>1403</v>
      </c>
      <c r="K7" s="20" t="s">
        <v>1404</v>
      </c>
    </row>
    <row r="8" spans="1:11" x14ac:dyDescent="0.25">
      <c r="A8" s="19" t="s">
        <v>1405</v>
      </c>
      <c r="B8" s="22" t="s">
        <v>1406</v>
      </c>
      <c r="C8" s="23"/>
      <c r="D8" s="22"/>
      <c r="E8" s="22"/>
      <c r="F8" s="33"/>
      <c r="G8" s="24"/>
      <c r="H8" s="24"/>
      <c r="I8" s="25"/>
      <c r="J8" s="26"/>
      <c r="K8" s="27">
        <f>SUM(K10:K24)</f>
        <v>925531.29999999993</v>
      </c>
    </row>
    <row r="9" spans="1:11" x14ac:dyDescent="0.25">
      <c r="A9" s="19" t="s">
        <v>1407</v>
      </c>
      <c r="B9" s="22" t="s">
        <v>1408</v>
      </c>
      <c r="C9" s="23"/>
      <c r="D9" s="22"/>
      <c r="E9" s="22"/>
      <c r="F9" s="33"/>
      <c r="G9" s="24"/>
      <c r="H9" s="24"/>
      <c r="I9" s="25"/>
      <c r="J9" s="26"/>
      <c r="K9" s="27">
        <f>SUM(K10:K24)</f>
        <v>925531.29999999993</v>
      </c>
    </row>
    <row r="10" spans="1:11" ht="71.25" x14ac:dyDescent="0.25">
      <c r="A10" s="9" t="s">
        <v>1409</v>
      </c>
      <c r="B10" s="9" t="s">
        <v>908</v>
      </c>
      <c r="C10" s="9" t="s">
        <v>45</v>
      </c>
      <c r="D10" s="10" t="s">
        <v>909</v>
      </c>
      <c r="E10" s="9" t="s">
        <v>6</v>
      </c>
      <c r="F10" s="34">
        <v>6.48</v>
      </c>
      <c r="G10" s="11" t="s">
        <v>910</v>
      </c>
      <c r="H10" s="11" t="s">
        <v>910</v>
      </c>
      <c r="I10" s="12">
        <v>0.2034</v>
      </c>
      <c r="J10" s="13">
        <v>565.69000000000005</v>
      </c>
      <c r="K10" s="11">
        <f>ROUND(F10*J10,2)</f>
        <v>3665.67</v>
      </c>
    </row>
    <row r="11" spans="1:11" ht="28.5" x14ac:dyDescent="0.25">
      <c r="A11" s="9" t="s">
        <v>1410</v>
      </c>
      <c r="B11" s="9" t="s">
        <v>63</v>
      </c>
      <c r="C11" s="9" t="s">
        <v>45</v>
      </c>
      <c r="D11" s="10" t="s">
        <v>64</v>
      </c>
      <c r="E11" s="9" t="s">
        <v>6</v>
      </c>
      <c r="F11" s="34">
        <v>616</v>
      </c>
      <c r="G11" s="11" t="s">
        <v>65</v>
      </c>
      <c r="H11" s="11" t="s">
        <v>65</v>
      </c>
      <c r="I11" s="12">
        <v>0.2034</v>
      </c>
      <c r="J11" s="13">
        <v>112.24</v>
      </c>
      <c r="K11" s="11">
        <f t="shared" ref="K11:K24" si="0">ROUND(F11*J11,2)</f>
        <v>69139.839999999997</v>
      </c>
    </row>
    <row r="12" spans="1:11" ht="156.75" x14ac:dyDescent="0.25">
      <c r="A12" s="9" t="s">
        <v>1411</v>
      </c>
      <c r="B12" s="9" t="s">
        <v>379</v>
      </c>
      <c r="C12" s="9" t="s">
        <v>45</v>
      </c>
      <c r="D12" s="10" t="s">
        <v>2322</v>
      </c>
      <c r="E12" s="9" t="s">
        <v>1</v>
      </c>
      <c r="F12" s="34">
        <v>1</v>
      </c>
      <c r="G12" s="11" t="s">
        <v>380</v>
      </c>
      <c r="H12" s="11" t="s">
        <v>380</v>
      </c>
      <c r="I12" s="12">
        <v>0.2034</v>
      </c>
      <c r="J12" s="13">
        <v>2474.59</v>
      </c>
      <c r="K12" s="11">
        <f t="shared" si="0"/>
        <v>2474.59</v>
      </c>
    </row>
    <row r="13" spans="1:11" ht="71.25" x14ac:dyDescent="0.25">
      <c r="A13" s="9" t="s">
        <v>2216</v>
      </c>
      <c r="B13" s="9">
        <v>41199</v>
      </c>
      <c r="C13" s="9" t="s">
        <v>973</v>
      </c>
      <c r="D13" s="10" t="s">
        <v>2323</v>
      </c>
      <c r="E13" s="9" t="s">
        <v>974</v>
      </c>
      <c r="F13" s="34">
        <v>1</v>
      </c>
      <c r="G13" s="11" t="s">
        <v>977</v>
      </c>
      <c r="H13" s="11" t="s">
        <v>977</v>
      </c>
      <c r="I13" s="12">
        <v>0.2034</v>
      </c>
      <c r="J13" s="13">
        <v>846.4</v>
      </c>
      <c r="K13" s="11">
        <f t="shared" ref="K13" si="1">ROUND(F13*J13,2)</f>
        <v>846.4</v>
      </c>
    </row>
    <row r="14" spans="1:11" ht="71.25" x14ac:dyDescent="0.25">
      <c r="A14" s="9" t="s">
        <v>1412</v>
      </c>
      <c r="B14" s="9" t="s">
        <v>986</v>
      </c>
      <c r="C14" s="9" t="s">
        <v>978</v>
      </c>
      <c r="D14" s="10" t="s">
        <v>2324</v>
      </c>
      <c r="E14" s="9" t="s">
        <v>1</v>
      </c>
      <c r="F14" s="34">
        <v>1</v>
      </c>
      <c r="G14" s="11">
        <v>1680.3170731707301</v>
      </c>
      <c r="H14" s="11">
        <v>1680.3170731707301</v>
      </c>
      <c r="I14" s="12">
        <v>0.2034</v>
      </c>
      <c r="J14" s="13">
        <v>2022.09</v>
      </c>
      <c r="K14" s="11">
        <f t="shared" si="0"/>
        <v>2022.09</v>
      </c>
    </row>
    <row r="15" spans="1:11" ht="71.25" x14ac:dyDescent="0.25">
      <c r="A15" s="9" t="s">
        <v>1413</v>
      </c>
      <c r="B15" s="9" t="s">
        <v>1013</v>
      </c>
      <c r="C15" s="9" t="s">
        <v>2218</v>
      </c>
      <c r="D15" s="10" t="s">
        <v>2325</v>
      </c>
      <c r="E15" s="9" t="s">
        <v>1</v>
      </c>
      <c r="F15" s="34">
        <v>1</v>
      </c>
      <c r="G15" s="11">
        <v>3099.6099999999997</v>
      </c>
      <c r="H15" s="11">
        <v>3099.6099999999997</v>
      </c>
      <c r="I15" s="12">
        <v>0.2034</v>
      </c>
      <c r="J15" s="13">
        <v>3730.07</v>
      </c>
      <c r="K15" s="11">
        <f t="shared" si="0"/>
        <v>3730.07</v>
      </c>
    </row>
    <row r="16" spans="1:11" ht="71.25" x14ac:dyDescent="0.25">
      <c r="A16" s="9" t="s">
        <v>1414</v>
      </c>
      <c r="B16" s="9" t="s">
        <v>962</v>
      </c>
      <c r="C16" s="9" t="s">
        <v>45</v>
      </c>
      <c r="D16" s="10" t="s">
        <v>963</v>
      </c>
      <c r="E16" s="9" t="s">
        <v>7</v>
      </c>
      <c r="F16" s="34">
        <v>650.49</v>
      </c>
      <c r="G16" s="11" t="s">
        <v>964</v>
      </c>
      <c r="H16" s="11" t="s">
        <v>964</v>
      </c>
      <c r="I16" s="12">
        <v>0.2034</v>
      </c>
      <c r="J16" s="13">
        <v>89.81</v>
      </c>
      <c r="K16" s="11">
        <f t="shared" si="0"/>
        <v>58420.51</v>
      </c>
    </row>
    <row r="17" spans="1:11" ht="99.75" x14ac:dyDescent="0.25">
      <c r="A17" s="9" t="s">
        <v>1415</v>
      </c>
      <c r="B17" s="9" t="s">
        <v>971</v>
      </c>
      <c r="C17" s="9" t="s">
        <v>45</v>
      </c>
      <c r="D17" s="10" t="s">
        <v>972</v>
      </c>
      <c r="E17" s="9" t="s">
        <v>6</v>
      </c>
      <c r="F17" s="34">
        <v>4800</v>
      </c>
      <c r="G17" s="11" t="s">
        <v>79</v>
      </c>
      <c r="H17" s="11" t="s">
        <v>79</v>
      </c>
      <c r="I17" s="12">
        <v>0.2034</v>
      </c>
      <c r="J17" s="13">
        <v>0.85</v>
      </c>
      <c r="K17" s="11">
        <f t="shared" si="0"/>
        <v>4080</v>
      </c>
    </row>
    <row r="18" spans="1:11" ht="71.25" x14ac:dyDescent="0.25">
      <c r="A18" s="9" t="s">
        <v>1416</v>
      </c>
      <c r="B18" s="9" t="s">
        <v>16</v>
      </c>
      <c r="C18" s="9" t="s">
        <v>0</v>
      </c>
      <c r="D18" s="10" t="s">
        <v>2326</v>
      </c>
      <c r="E18" s="9" t="s">
        <v>8</v>
      </c>
      <c r="F18" s="34">
        <v>936</v>
      </c>
      <c r="G18" s="11">
        <v>15.46</v>
      </c>
      <c r="H18" s="11">
        <v>15.46</v>
      </c>
      <c r="I18" s="12">
        <v>0.2034</v>
      </c>
      <c r="J18" s="13">
        <v>18.600000000000001</v>
      </c>
      <c r="K18" s="11">
        <f t="shared" ref="K18:K19" si="2">ROUND(F18*J18,2)</f>
        <v>17409.599999999999</v>
      </c>
    </row>
    <row r="19" spans="1:11" ht="57" x14ac:dyDescent="0.25">
      <c r="A19" s="9" t="s">
        <v>1417</v>
      </c>
      <c r="B19" s="9" t="s">
        <v>14</v>
      </c>
      <c r="C19" s="9" t="s">
        <v>0</v>
      </c>
      <c r="D19" s="10" t="s">
        <v>15</v>
      </c>
      <c r="E19" s="9" t="s">
        <v>8</v>
      </c>
      <c r="F19" s="34">
        <v>936</v>
      </c>
      <c r="G19" s="11">
        <v>37.090000000000003</v>
      </c>
      <c r="H19" s="11">
        <v>37.090000000000003</v>
      </c>
      <c r="I19" s="12">
        <v>0.2034</v>
      </c>
      <c r="J19" s="13">
        <v>44.63</v>
      </c>
      <c r="K19" s="11">
        <f t="shared" si="2"/>
        <v>41773.68</v>
      </c>
    </row>
    <row r="20" spans="1:11" ht="57" x14ac:dyDescent="0.25">
      <c r="A20" s="9" t="s">
        <v>1418</v>
      </c>
      <c r="B20" s="9" t="s">
        <v>1014</v>
      </c>
      <c r="C20" s="9" t="s">
        <v>2218</v>
      </c>
      <c r="D20" s="10" t="s">
        <v>2327</v>
      </c>
      <c r="E20" s="9" t="s">
        <v>1</v>
      </c>
      <c r="F20" s="34">
        <v>1</v>
      </c>
      <c r="G20" s="11">
        <v>538936.5</v>
      </c>
      <c r="H20" s="11">
        <v>538936.5</v>
      </c>
      <c r="I20" s="12">
        <v>0.2034</v>
      </c>
      <c r="J20" s="13">
        <v>648556.18000000005</v>
      </c>
      <c r="K20" s="11">
        <f t="shared" si="0"/>
        <v>648556.18000000005</v>
      </c>
    </row>
    <row r="21" spans="1:11" ht="28.5" x14ac:dyDescent="0.25">
      <c r="A21" s="9" t="s">
        <v>1419</v>
      </c>
      <c r="B21" s="9" t="s">
        <v>1384</v>
      </c>
      <c r="C21" s="9" t="s">
        <v>2218</v>
      </c>
      <c r="D21" s="10" t="s">
        <v>1385</v>
      </c>
      <c r="E21" s="9" t="s">
        <v>1386</v>
      </c>
      <c r="F21" s="34">
        <v>3</v>
      </c>
      <c r="G21" s="11">
        <v>146.72999999999999</v>
      </c>
      <c r="H21" s="11">
        <v>146.72999999999999</v>
      </c>
      <c r="I21" s="12">
        <v>0.2034</v>
      </c>
      <c r="J21" s="13">
        <v>176.57</v>
      </c>
      <c r="K21" s="11">
        <f t="shared" ref="K21" si="3">ROUND(F21*J21,2)</f>
        <v>529.71</v>
      </c>
    </row>
    <row r="22" spans="1:11" ht="71.25" x14ac:dyDescent="0.25">
      <c r="A22" s="9" t="s">
        <v>1420</v>
      </c>
      <c r="B22" s="9" t="s">
        <v>1015</v>
      </c>
      <c r="C22" s="9" t="s">
        <v>2218</v>
      </c>
      <c r="D22" s="10" t="s">
        <v>1016</v>
      </c>
      <c r="E22" s="9" t="s">
        <v>1011</v>
      </c>
      <c r="F22" s="34">
        <v>24</v>
      </c>
      <c r="G22" s="11">
        <v>650.39</v>
      </c>
      <c r="H22" s="11">
        <v>650.39</v>
      </c>
      <c r="I22" s="12">
        <v>0.2034</v>
      </c>
      <c r="J22" s="13">
        <v>782.68</v>
      </c>
      <c r="K22" s="11">
        <f t="shared" si="0"/>
        <v>18784.32</v>
      </c>
    </row>
    <row r="23" spans="1:11" ht="71.25" x14ac:dyDescent="0.25">
      <c r="A23" s="9" t="s">
        <v>2217</v>
      </c>
      <c r="B23" s="9" t="s">
        <v>1017</v>
      </c>
      <c r="C23" s="9" t="s">
        <v>2218</v>
      </c>
      <c r="D23" s="10" t="s">
        <v>1018</v>
      </c>
      <c r="E23" s="9" t="s">
        <v>1011</v>
      </c>
      <c r="F23" s="34">
        <v>24</v>
      </c>
      <c r="G23" s="11">
        <v>832.5</v>
      </c>
      <c r="H23" s="11">
        <v>832.5</v>
      </c>
      <c r="I23" s="12">
        <v>0.2034</v>
      </c>
      <c r="J23" s="13">
        <v>1001.83</v>
      </c>
      <c r="K23" s="11">
        <f t="shared" si="0"/>
        <v>24043.919999999998</v>
      </c>
    </row>
    <row r="24" spans="1:11" ht="71.25" x14ac:dyDescent="0.25">
      <c r="A24" s="9" t="s">
        <v>2219</v>
      </c>
      <c r="B24" s="9" t="s">
        <v>1019</v>
      </c>
      <c r="C24" s="9" t="s">
        <v>2218</v>
      </c>
      <c r="D24" s="10" t="s">
        <v>1020</v>
      </c>
      <c r="E24" s="9" t="s">
        <v>1011</v>
      </c>
      <c r="F24" s="34">
        <v>24</v>
      </c>
      <c r="G24" s="11">
        <v>1040.6199999999999</v>
      </c>
      <c r="H24" s="11">
        <v>1040.6199999999999</v>
      </c>
      <c r="I24" s="12">
        <v>0.2034</v>
      </c>
      <c r="J24" s="13">
        <v>1252.28</v>
      </c>
      <c r="K24" s="11">
        <f t="shared" si="0"/>
        <v>30054.720000000001</v>
      </c>
    </row>
    <row r="25" spans="1:11" x14ac:dyDescent="0.25">
      <c r="A25" s="19" t="s">
        <v>1421</v>
      </c>
      <c r="B25" s="22" t="s">
        <v>1422</v>
      </c>
      <c r="C25" s="28"/>
      <c r="D25" s="28"/>
      <c r="E25" s="19"/>
      <c r="F25" s="33"/>
      <c r="G25" s="27"/>
      <c r="H25" s="27"/>
      <c r="I25" s="21"/>
      <c r="J25" s="20"/>
      <c r="K25" s="27">
        <f>SUM(K26:K55)/2</f>
        <v>390640.41000000003</v>
      </c>
    </row>
    <row r="26" spans="1:11" x14ac:dyDescent="0.25">
      <c r="A26" s="19" t="s">
        <v>1423</v>
      </c>
      <c r="B26" s="22" t="s">
        <v>1424</v>
      </c>
      <c r="C26" s="28"/>
      <c r="D26" s="28"/>
      <c r="E26" s="19"/>
      <c r="F26" s="33"/>
      <c r="G26" s="27"/>
      <c r="H26" s="27"/>
      <c r="I26" s="21"/>
      <c r="J26" s="20"/>
      <c r="K26" s="27">
        <f>SUM(K27:K31)</f>
        <v>56212.530000000006</v>
      </c>
    </row>
    <row r="27" spans="1:11" ht="99.75" x14ac:dyDescent="0.25">
      <c r="A27" s="9" t="s">
        <v>1425</v>
      </c>
      <c r="B27" s="9" t="s">
        <v>858</v>
      </c>
      <c r="C27" s="9" t="s">
        <v>45</v>
      </c>
      <c r="D27" s="10" t="s">
        <v>859</v>
      </c>
      <c r="E27" s="9" t="s">
        <v>8</v>
      </c>
      <c r="F27" s="34">
        <v>196.39</v>
      </c>
      <c r="G27" s="11" t="s">
        <v>698</v>
      </c>
      <c r="H27" s="11" t="s">
        <v>698</v>
      </c>
      <c r="I27" s="12">
        <v>0.2034</v>
      </c>
      <c r="J27" s="13">
        <v>53.68</v>
      </c>
      <c r="K27" s="11">
        <f t="shared" ref="K27:K101" si="4">ROUND(F27*J27,2)</f>
        <v>10542.22</v>
      </c>
    </row>
    <row r="28" spans="1:11" ht="114" x14ac:dyDescent="0.25">
      <c r="A28" s="9" t="s">
        <v>1426</v>
      </c>
      <c r="B28" s="9" t="s">
        <v>866</v>
      </c>
      <c r="C28" s="9" t="s">
        <v>45</v>
      </c>
      <c r="D28" s="10" t="s">
        <v>867</v>
      </c>
      <c r="E28" s="9" t="s">
        <v>8</v>
      </c>
      <c r="F28" s="34">
        <v>229.63</v>
      </c>
      <c r="G28" s="11" t="s">
        <v>93</v>
      </c>
      <c r="H28" s="11" t="s">
        <v>93</v>
      </c>
      <c r="I28" s="12">
        <v>0.2034</v>
      </c>
      <c r="J28" s="13">
        <v>78.7</v>
      </c>
      <c r="K28" s="11">
        <f t="shared" si="4"/>
        <v>18071.88</v>
      </c>
    </row>
    <row r="29" spans="1:11" ht="85.5" x14ac:dyDescent="0.25">
      <c r="A29" s="9" t="s">
        <v>1427</v>
      </c>
      <c r="B29" s="9" t="s">
        <v>860</v>
      </c>
      <c r="C29" s="9" t="s">
        <v>45</v>
      </c>
      <c r="D29" s="10" t="s">
        <v>861</v>
      </c>
      <c r="E29" s="9" t="s">
        <v>8</v>
      </c>
      <c r="F29" s="34">
        <v>276.35000000000002</v>
      </c>
      <c r="G29" s="11" t="s">
        <v>862</v>
      </c>
      <c r="H29" s="11" t="s">
        <v>862</v>
      </c>
      <c r="I29" s="12">
        <v>0.2034</v>
      </c>
      <c r="J29" s="13">
        <v>75.75</v>
      </c>
      <c r="K29" s="11">
        <f t="shared" si="4"/>
        <v>20933.509999999998</v>
      </c>
    </row>
    <row r="30" spans="1:11" ht="71.25" x14ac:dyDescent="0.25">
      <c r="A30" s="9" t="s">
        <v>1428</v>
      </c>
      <c r="B30" s="9" t="s">
        <v>876</v>
      </c>
      <c r="C30" s="9" t="s">
        <v>45</v>
      </c>
      <c r="D30" s="10" t="s">
        <v>877</v>
      </c>
      <c r="E30" s="9" t="s">
        <v>6</v>
      </c>
      <c r="F30" s="34">
        <v>279.12</v>
      </c>
      <c r="G30" s="11" t="s">
        <v>878</v>
      </c>
      <c r="H30" s="11" t="s">
        <v>878</v>
      </c>
      <c r="I30" s="12">
        <v>0.2034</v>
      </c>
      <c r="J30" s="13">
        <v>4.8499999999999996</v>
      </c>
      <c r="K30" s="11">
        <f t="shared" si="4"/>
        <v>1353.73</v>
      </c>
    </row>
    <row r="31" spans="1:11" ht="156.75" x14ac:dyDescent="0.25">
      <c r="A31" s="9" t="s">
        <v>1429</v>
      </c>
      <c r="B31" s="9" t="s">
        <v>870</v>
      </c>
      <c r="C31" s="9" t="s">
        <v>45</v>
      </c>
      <c r="D31" s="10" t="s">
        <v>871</v>
      </c>
      <c r="E31" s="9" t="s">
        <v>8</v>
      </c>
      <c r="F31" s="34">
        <v>326.24</v>
      </c>
      <c r="G31" s="11" t="s">
        <v>872</v>
      </c>
      <c r="H31" s="11" t="s">
        <v>872</v>
      </c>
      <c r="I31" s="12">
        <v>0.2034</v>
      </c>
      <c r="J31" s="13">
        <v>16.28</v>
      </c>
      <c r="K31" s="11">
        <f t="shared" si="4"/>
        <v>5311.19</v>
      </c>
    </row>
    <row r="32" spans="1:11" x14ac:dyDescent="0.25">
      <c r="A32" s="19" t="s">
        <v>1430</v>
      </c>
      <c r="B32" s="22" t="s">
        <v>1431</v>
      </c>
      <c r="C32" s="28"/>
      <c r="D32" s="28"/>
      <c r="E32" s="19"/>
      <c r="F32" s="33"/>
      <c r="G32" s="27"/>
      <c r="H32" s="27"/>
      <c r="I32" s="21"/>
      <c r="J32" s="20"/>
      <c r="K32" s="27">
        <f>SUM(K33:K36)</f>
        <v>1609.6</v>
      </c>
    </row>
    <row r="33" spans="1:11" ht="99.75" x14ac:dyDescent="0.25">
      <c r="A33" s="9" t="s">
        <v>1432</v>
      </c>
      <c r="B33" s="9" t="s">
        <v>858</v>
      </c>
      <c r="C33" s="9" t="s">
        <v>45</v>
      </c>
      <c r="D33" s="10" t="s">
        <v>859</v>
      </c>
      <c r="E33" s="9" t="s">
        <v>8</v>
      </c>
      <c r="F33" s="34">
        <v>8.7100000000000009</v>
      </c>
      <c r="G33" s="11" t="s">
        <v>698</v>
      </c>
      <c r="H33" s="11" t="s">
        <v>698</v>
      </c>
      <c r="I33" s="12">
        <v>0.2034</v>
      </c>
      <c r="J33" s="13">
        <v>53.68</v>
      </c>
      <c r="K33" s="11">
        <f t="shared" si="4"/>
        <v>467.55</v>
      </c>
    </row>
    <row r="34" spans="1:11" ht="85.5" x14ac:dyDescent="0.25">
      <c r="A34" s="9" t="s">
        <v>1433</v>
      </c>
      <c r="B34" s="9" t="s">
        <v>860</v>
      </c>
      <c r="C34" s="9" t="s">
        <v>45</v>
      </c>
      <c r="D34" s="10" t="s">
        <v>861</v>
      </c>
      <c r="E34" s="9" t="s">
        <v>8</v>
      </c>
      <c r="F34" s="34">
        <v>11.47</v>
      </c>
      <c r="G34" s="11" t="s">
        <v>862</v>
      </c>
      <c r="H34" s="11" t="s">
        <v>862</v>
      </c>
      <c r="I34" s="12">
        <v>0.2034</v>
      </c>
      <c r="J34" s="13">
        <v>75.75</v>
      </c>
      <c r="K34" s="11">
        <f t="shared" si="4"/>
        <v>868.85</v>
      </c>
    </row>
    <row r="35" spans="1:11" ht="71.25" x14ac:dyDescent="0.25">
      <c r="A35" s="9" t="s">
        <v>1434</v>
      </c>
      <c r="B35" s="9" t="s">
        <v>876</v>
      </c>
      <c r="C35" s="9" t="s">
        <v>45</v>
      </c>
      <c r="D35" s="10" t="s">
        <v>877</v>
      </c>
      <c r="E35" s="9" t="s">
        <v>6</v>
      </c>
      <c r="F35" s="34">
        <v>20.38</v>
      </c>
      <c r="G35" s="11" t="s">
        <v>878</v>
      </c>
      <c r="H35" s="11" t="s">
        <v>878</v>
      </c>
      <c r="I35" s="12">
        <v>0.2034</v>
      </c>
      <c r="J35" s="13">
        <v>4.8499999999999996</v>
      </c>
      <c r="K35" s="11">
        <f t="shared" si="4"/>
        <v>98.84</v>
      </c>
    </row>
    <row r="36" spans="1:11" ht="156.75" x14ac:dyDescent="0.25">
      <c r="A36" s="9" t="s">
        <v>1435</v>
      </c>
      <c r="B36" s="9" t="s">
        <v>870</v>
      </c>
      <c r="C36" s="9" t="s">
        <v>45</v>
      </c>
      <c r="D36" s="10" t="s">
        <v>871</v>
      </c>
      <c r="E36" s="9" t="s">
        <v>8</v>
      </c>
      <c r="F36" s="34">
        <v>10.71</v>
      </c>
      <c r="G36" s="11" t="s">
        <v>872</v>
      </c>
      <c r="H36" s="11" t="s">
        <v>872</v>
      </c>
      <c r="I36" s="12">
        <v>0.2034</v>
      </c>
      <c r="J36" s="13">
        <v>16.28</v>
      </c>
      <c r="K36" s="11">
        <f t="shared" si="4"/>
        <v>174.36</v>
      </c>
    </row>
    <row r="37" spans="1:11" x14ac:dyDescent="0.25">
      <c r="A37" s="19" t="s">
        <v>1436</v>
      </c>
      <c r="B37" s="22" t="s">
        <v>1437</v>
      </c>
      <c r="C37" s="43"/>
      <c r="D37" s="44"/>
      <c r="E37" s="43"/>
      <c r="F37" s="33"/>
      <c r="G37" s="45"/>
      <c r="H37" s="45"/>
      <c r="I37" s="46"/>
      <c r="J37" s="47"/>
      <c r="K37" s="27">
        <f>SUM(K38:K40)</f>
        <v>5193.6900000000005</v>
      </c>
    </row>
    <row r="38" spans="1:11" ht="99.75" x14ac:dyDescent="0.25">
      <c r="A38" s="9" t="s">
        <v>1438</v>
      </c>
      <c r="B38" s="9" t="s">
        <v>858</v>
      </c>
      <c r="C38" s="9" t="s">
        <v>45</v>
      </c>
      <c r="D38" s="10" t="s">
        <v>859</v>
      </c>
      <c r="E38" s="9" t="s">
        <v>8</v>
      </c>
      <c r="F38" s="34">
        <v>79.62</v>
      </c>
      <c r="G38" s="11" t="s">
        <v>698</v>
      </c>
      <c r="H38" s="11" t="s">
        <v>698</v>
      </c>
      <c r="I38" s="12">
        <v>0.2034</v>
      </c>
      <c r="J38" s="13">
        <v>53.68</v>
      </c>
      <c r="K38" s="11">
        <f t="shared" si="4"/>
        <v>4274</v>
      </c>
    </row>
    <row r="39" spans="1:11" ht="71.25" x14ac:dyDescent="0.25">
      <c r="A39" s="9" t="s">
        <v>1439</v>
      </c>
      <c r="B39" s="9" t="s">
        <v>876</v>
      </c>
      <c r="C39" s="9" t="s">
        <v>45</v>
      </c>
      <c r="D39" s="10" t="s">
        <v>877</v>
      </c>
      <c r="E39" s="9" t="s">
        <v>6</v>
      </c>
      <c r="F39" s="34">
        <v>56.03</v>
      </c>
      <c r="G39" s="11" t="s">
        <v>878</v>
      </c>
      <c r="H39" s="11" t="s">
        <v>878</v>
      </c>
      <c r="I39" s="12">
        <v>0.2034</v>
      </c>
      <c r="J39" s="13">
        <v>4.8499999999999996</v>
      </c>
      <c r="K39" s="11">
        <f t="shared" si="4"/>
        <v>271.75</v>
      </c>
    </row>
    <row r="40" spans="1:11" ht="156.75" x14ac:dyDescent="0.25">
      <c r="A40" s="9" t="s">
        <v>1440</v>
      </c>
      <c r="B40" s="9" t="s">
        <v>870</v>
      </c>
      <c r="C40" s="9" t="s">
        <v>45</v>
      </c>
      <c r="D40" s="10" t="s">
        <v>871</v>
      </c>
      <c r="E40" s="9" t="s">
        <v>8</v>
      </c>
      <c r="F40" s="34">
        <v>39.799999999999997</v>
      </c>
      <c r="G40" s="11" t="s">
        <v>872</v>
      </c>
      <c r="H40" s="11" t="s">
        <v>872</v>
      </c>
      <c r="I40" s="12">
        <v>0.2034</v>
      </c>
      <c r="J40" s="13">
        <v>16.28</v>
      </c>
      <c r="K40" s="11">
        <f t="shared" si="4"/>
        <v>647.94000000000005</v>
      </c>
    </row>
    <row r="41" spans="1:11" x14ac:dyDescent="0.25">
      <c r="A41" s="19" t="s">
        <v>1441</v>
      </c>
      <c r="B41" s="22" t="s">
        <v>1442</v>
      </c>
      <c r="C41" s="43"/>
      <c r="D41" s="44"/>
      <c r="E41" s="43"/>
      <c r="F41" s="33"/>
      <c r="G41" s="45"/>
      <c r="H41" s="45"/>
      <c r="I41" s="46"/>
      <c r="J41" s="47"/>
      <c r="K41" s="27">
        <f>SUM(K42:K46)</f>
        <v>7491.14</v>
      </c>
    </row>
    <row r="42" spans="1:11" ht="99.75" x14ac:dyDescent="0.25">
      <c r="A42" s="9" t="s">
        <v>1443</v>
      </c>
      <c r="B42" s="9" t="s">
        <v>858</v>
      </c>
      <c r="C42" s="9" t="s">
        <v>45</v>
      </c>
      <c r="D42" s="10" t="s">
        <v>859</v>
      </c>
      <c r="E42" s="9" t="s">
        <v>8</v>
      </c>
      <c r="F42" s="34">
        <v>52.34</v>
      </c>
      <c r="G42" s="11" t="s">
        <v>698</v>
      </c>
      <c r="H42" s="11" t="s">
        <v>698</v>
      </c>
      <c r="I42" s="12">
        <v>0.2034</v>
      </c>
      <c r="J42" s="13">
        <v>53.68</v>
      </c>
      <c r="K42" s="11">
        <f t="shared" si="4"/>
        <v>2809.61</v>
      </c>
    </row>
    <row r="43" spans="1:11" ht="114" x14ac:dyDescent="0.25">
      <c r="A43" s="9" t="s">
        <v>1444</v>
      </c>
      <c r="B43" s="9" t="s">
        <v>866</v>
      </c>
      <c r="C43" s="9" t="s">
        <v>45</v>
      </c>
      <c r="D43" s="10" t="s">
        <v>867</v>
      </c>
      <c r="E43" s="9" t="s">
        <v>8</v>
      </c>
      <c r="F43" s="34">
        <v>1.63</v>
      </c>
      <c r="G43" s="11" t="s">
        <v>93</v>
      </c>
      <c r="H43" s="11" t="s">
        <v>93</v>
      </c>
      <c r="I43" s="12">
        <v>0.2034</v>
      </c>
      <c r="J43" s="13">
        <v>78.7</v>
      </c>
      <c r="K43" s="11">
        <f t="shared" si="4"/>
        <v>128.28</v>
      </c>
    </row>
    <row r="44" spans="1:11" ht="85.5" x14ac:dyDescent="0.25">
      <c r="A44" s="9" t="s">
        <v>1445</v>
      </c>
      <c r="B44" s="9" t="s">
        <v>860</v>
      </c>
      <c r="C44" s="9" t="s">
        <v>45</v>
      </c>
      <c r="D44" s="10" t="s">
        <v>861</v>
      </c>
      <c r="E44" s="9" t="s">
        <v>8</v>
      </c>
      <c r="F44" s="34">
        <v>44.46</v>
      </c>
      <c r="G44" s="11" t="s">
        <v>862</v>
      </c>
      <c r="H44" s="11" t="s">
        <v>862</v>
      </c>
      <c r="I44" s="12">
        <v>0.2034</v>
      </c>
      <c r="J44" s="13">
        <v>75.75</v>
      </c>
      <c r="K44" s="11">
        <f t="shared" si="4"/>
        <v>3367.85</v>
      </c>
    </row>
    <row r="45" spans="1:11" ht="71.25" x14ac:dyDescent="0.25">
      <c r="A45" s="9" t="s">
        <v>1446</v>
      </c>
      <c r="B45" s="9" t="s">
        <v>876</v>
      </c>
      <c r="C45" s="9" t="s">
        <v>45</v>
      </c>
      <c r="D45" s="10" t="s">
        <v>877</v>
      </c>
      <c r="E45" s="9" t="s">
        <v>6</v>
      </c>
      <c r="F45" s="34">
        <v>84.6</v>
      </c>
      <c r="G45" s="11" t="s">
        <v>878</v>
      </c>
      <c r="H45" s="11" t="s">
        <v>878</v>
      </c>
      <c r="I45" s="12">
        <v>0.2034</v>
      </c>
      <c r="J45" s="13">
        <v>4.8499999999999996</v>
      </c>
      <c r="K45" s="11">
        <f t="shared" si="4"/>
        <v>410.31</v>
      </c>
    </row>
    <row r="46" spans="1:11" ht="156.75" x14ac:dyDescent="0.25">
      <c r="A46" s="9" t="s">
        <v>1447</v>
      </c>
      <c r="B46" s="9" t="s">
        <v>870</v>
      </c>
      <c r="C46" s="9" t="s">
        <v>45</v>
      </c>
      <c r="D46" s="10" t="s">
        <v>871</v>
      </c>
      <c r="E46" s="9" t="s">
        <v>8</v>
      </c>
      <c r="F46" s="34">
        <v>47.61</v>
      </c>
      <c r="G46" s="11" t="s">
        <v>872</v>
      </c>
      <c r="H46" s="11" t="s">
        <v>872</v>
      </c>
      <c r="I46" s="12">
        <v>0.2034</v>
      </c>
      <c r="J46" s="13">
        <v>16.28</v>
      </c>
      <c r="K46" s="11">
        <f t="shared" si="4"/>
        <v>775.09</v>
      </c>
    </row>
    <row r="47" spans="1:11" x14ac:dyDescent="0.25">
      <c r="A47" s="19" t="s">
        <v>2220</v>
      </c>
      <c r="B47" s="22" t="s">
        <v>2223</v>
      </c>
      <c r="C47" s="43"/>
      <c r="D47" s="44"/>
      <c r="E47" s="43"/>
      <c r="F47" s="33"/>
      <c r="G47" s="45"/>
      <c r="H47" s="45"/>
      <c r="I47" s="46"/>
      <c r="J47" s="47"/>
      <c r="K47" s="27">
        <f>SUM(K48:K49)</f>
        <v>20137.11</v>
      </c>
    </row>
    <row r="48" spans="1:11" ht="85.5" x14ac:dyDescent="0.25">
      <c r="A48" s="9" t="s">
        <v>2221</v>
      </c>
      <c r="B48" s="9" t="s">
        <v>16</v>
      </c>
      <c r="C48" s="9" t="s">
        <v>0</v>
      </c>
      <c r="D48" s="10" t="s">
        <v>2328</v>
      </c>
      <c r="E48" s="9" t="s">
        <v>8</v>
      </c>
      <c r="F48" s="34">
        <v>318.47400000000005</v>
      </c>
      <c r="G48" s="11">
        <v>15.46</v>
      </c>
      <c r="H48" s="11">
        <v>15.46</v>
      </c>
      <c r="I48" s="12">
        <v>0.2034</v>
      </c>
      <c r="J48" s="13">
        <v>18.600000000000001</v>
      </c>
      <c r="K48" s="11">
        <f t="shared" ref="K48:K49" si="5">ROUND(F48*J48,2)</f>
        <v>5923.62</v>
      </c>
    </row>
    <row r="49" spans="1:11" ht="57" x14ac:dyDescent="0.25">
      <c r="A49" s="9" t="s">
        <v>2222</v>
      </c>
      <c r="B49" s="9" t="s">
        <v>14</v>
      </c>
      <c r="C49" s="9" t="s">
        <v>0</v>
      </c>
      <c r="D49" s="10" t="s">
        <v>15</v>
      </c>
      <c r="E49" s="9" t="s">
        <v>8</v>
      </c>
      <c r="F49" s="34">
        <v>318.47400000000005</v>
      </c>
      <c r="G49" s="11">
        <v>37.090000000000003</v>
      </c>
      <c r="H49" s="11">
        <v>37.090000000000003</v>
      </c>
      <c r="I49" s="12">
        <v>0.2034</v>
      </c>
      <c r="J49" s="13">
        <v>44.63</v>
      </c>
      <c r="K49" s="11">
        <f t="shared" si="5"/>
        <v>14213.49</v>
      </c>
    </row>
    <row r="50" spans="1:11" x14ac:dyDescent="0.25">
      <c r="A50" s="19" t="s">
        <v>2224</v>
      </c>
      <c r="B50" s="22" t="s">
        <v>2225</v>
      </c>
      <c r="C50" s="43"/>
      <c r="D50" s="44"/>
      <c r="E50" s="43"/>
      <c r="F50" s="33"/>
      <c r="G50" s="45"/>
      <c r="H50" s="45"/>
      <c r="I50" s="46"/>
      <c r="J50" s="47"/>
      <c r="K50" s="27">
        <f>SUM(K51:K55)</f>
        <v>299996.34000000003</v>
      </c>
    </row>
    <row r="51" spans="1:11" ht="42.75" x14ac:dyDescent="0.25">
      <c r="A51" s="9" t="s">
        <v>2226</v>
      </c>
      <c r="B51" s="9">
        <v>6081</v>
      </c>
      <c r="C51" s="9" t="s">
        <v>973</v>
      </c>
      <c r="D51" s="10" t="s">
        <v>976</v>
      </c>
      <c r="E51" s="9" t="s">
        <v>975</v>
      </c>
      <c r="F51" s="34">
        <v>3694.97</v>
      </c>
      <c r="G51" s="11" t="s">
        <v>774</v>
      </c>
      <c r="H51" s="11" t="s">
        <v>774</v>
      </c>
      <c r="I51" s="12">
        <v>0.2034</v>
      </c>
      <c r="J51" s="13">
        <v>62.94</v>
      </c>
      <c r="K51" s="11">
        <f t="shared" ref="K51:K52" si="6">ROUND(F51*J51,2)</f>
        <v>232561.41</v>
      </c>
    </row>
    <row r="52" spans="1:11" ht="42.75" x14ac:dyDescent="0.25">
      <c r="A52" s="9" t="s">
        <v>2227</v>
      </c>
      <c r="B52" s="9" t="s">
        <v>980</v>
      </c>
      <c r="C52" s="9" t="s">
        <v>978</v>
      </c>
      <c r="D52" s="10" t="s">
        <v>979</v>
      </c>
      <c r="E52" s="9" t="s">
        <v>8</v>
      </c>
      <c r="F52" s="34">
        <v>278.14</v>
      </c>
      <c r="G52" s="11">
        <v>10.300813008130101</v>
      </c>
      <c r="H52" s="11">
        <v>10.300813008130101</v>
      </c>
      <c r="I52" s="12">
        <v>0.2034</v>
      </c>
      <c r="J52" s="13">
        <v>12.4</v>
      </c>
      <c r="K52" s="11">
        <f t="shared" si="6"/>
        <v>3448.94</v>
      </c>
    </row>
    <row r="53" spans="1:11" ht="128.25" x14ac:dyDescent="0.25">
      <c r="A53" s="9" t="s">
        <v>2228</v>
      </c>
      <c r="B53" s="48" t="s">
        <v>868</v>
      </c>
      <c r="C53" s="9" t="s">
        <v>45</v>
      </c>
      <c r="D53" s="10" t="s">
        <v>869</v>
      </c>
      <c r="E53" s="9" t="s">
        <v>8</v>
      </c>
      <c r="F53" s="34">
        <v>3694.97</v>
      </c>
      <c r="G53" s="11" t="s">
        <v>517</v>
      </c>
      <c r="H53" s="11" t="s">
        <v>517</v>
      </c>
      <c r="I53" s="12">
        <v>0.2034</v>
      </c>
      <c r="J53" s="13">
        <v>15.57</v>
      </c>
      <c r="K53" s="11">
        <f t="shared" ref="K53:K55" si="7">ROUND(F53*J53,2)</f>
        <v>57530.68</v>
      </c>
    </row>
    <row r="54" spans="1:11" ht="28.5" x14ac:dyDescent="0.25">
      <c r="A54" s="9" t="s">
        <v>2229</v>
      </c>
      <c r="B54" s="9">
        <v>2006004</v>
      </c>
      <c r="C54" s="9" t="s">
        <v>995</v>
      </c>
      <c r="D54" s="10" t="s">
        <v>1010</v>
      </c>
      <c r="E54" s="9" t="s">
        <v>1009</v>
      </c>
      <c r="F54" s="34">
        <v>5</v>
      </c>
      <c r="G54" s="11">
        <v>319.69</v>
      </c>
      <c r="H54" s="11">
        <v>319.69</v>
      </c>
      <c r="I54" s="12">
        <v>0.2034</v>
      </c>
      <c r="J54" s="13">
        <v>384.71</v>
      </c>
      <c r="K54" s="11">
        <f t="shared" si="7"/>
        <v>1923.55</v>
      </c>
    </row>
    <row r="55" spans="1:11" ht="57" x14ac:dyDescent="0.25">
      <c r="A55" s="9" t="s">
        <v>2230</v>
      </c>
      <c r="B55" s="9" t="s">
        <v>1383</v>
      </c>
      <c r="C55" s="9" t="s">
        <v>2218</v>
      </c>
      <c r="D55" s="10" t="s">
        <v>2279</v>
      </c>
      <c r="E55" s="9" t="s">
        <v>1380</v>
      </c>
      <c r="F55" s="34">
        <v>1</v>
      </c>
      <c r="G55" s="11">
        <v>3765.8</v>
      </c>
      <c r="H55" s="11">
        <v>3765.8</v>
      </c>
      <c r="I55" s="12">
        <v>0.2034</v>
      </c>
      <c r="J55" s="13">
        <v>4531.76</v>
      </c>
      <c r="K55" s="11">
        <f t="shared" si="7"/>
        <v>4531.76</v>
      </c>
    </row>
    <row r="56" spans="1:11" x14ac:dyDescent="0.25">
      <c r="A56" s="19" t="s">
        <v>1448</v>
      </c>
      <c r="B56" s="22" t="s">
        <v>1012</v>
      </c>
      <c r="C56" s="42"/>
      <c r="D56" s="28"/>
      <c r="E56" s="19"/>
      <c r="F56" s="33"/>
      <c r="G56" s="27"/>
      <c r="H56" s="27"/>
      <c r="I56" s="21"/>
      <c r="J56" s="20"/>
      <c r="K56" s="27">
        <f>SUM(K57:K131)/2</f>
        <v>1100854.0799999996</v>
      </c>
    </row>
    <row r="57" spans="1:11" x14ac:dyDescent="0.25">
      <c r="A57" s="19" t="s">
        <v>1449</v>
      </c>
      <c r="B57" s="22" t="s">
        <v>1450</v>
      </c>
      <c r="C57" s="42"/>
      <c r="D57" s="28"/>
      <c r="E57" s="19"/>
      <c r="F57" s="33"/>
      <c r="G57" s="27"/>
      <c r="H57" s="27"/>
      <c r="I57" s="21"/>
      <c r="J57" s="20"/>
      <c r="K57" s="27">
        <f>SUM(K58:K63)</f>
        <v>470048.03</v>
      </c>
    </row>
    <row r="58" spans="1:11" ht="128.25" x14ac:dyDescent="0.25">
      <c r="A58" s="9" t="s">
        <v>1451</v>
      </c>
      <c r="B58" s="9" t="s">
        <v>109</v>
      </c>
      <c r="C58" s="9" t="s">
        <v>45</v>
      </c>
      <c r="D58" s="10" t="s">
        <v>110</v>
      </c>
      <c r="E58" s="9" t="s">
        <v>7</v>
      </c>
      <c r="F58" s="34">
        <v>1850</v>
      </c>
      <c r="G58" s="11" t="s">
        <v>111</v>
      </c>
      <c r="H58" s="11" t="s">
        <v>111</v>
      </c>
      <c r="I58" s="12">
        <v>0.2034</v>
      </c>
      <c r="J58" s="13">
        <v>132.66999999999999</v>
      </c>
      <c r="K58" s="11">
        <f t="shared" si="4"/>
        <v>245439.5</v>
      </c>
    </row>
    <row r="59" spans="1:11" ht="99.75" x14ac:dyDescent="0.25">
      <c r="A59" s="9" t="s">
        <v>1452</v>
      </c>
      <c r="B59" s="9" t="s">
        <v>1021</v>
      </c>
      <c r="C59" s="9" t="s">
        <v>2218</v>
      </c>
      <c r="D59" s="10" t="s">
        <v>1022</v>
      </c>
      <c r="E59" s="9" t="s">
        <v>7</v>
      </c>
      <c r="F59" s="34">
        <v>255</v>
      </c>
      <c r="G59" s="11">
        <v>110.30000000000001</v>
      </c>
      <c r="H59" s="11">
        <v>110.30000000000001</v>
      </c>
      <c r="I59" s="12">
        <v>0.2034</v>
      </c>
      <c r="J59" s="13">
        <v>132.74</v>
      </c>
      <c r="K59" s="11">
        <f t="shared" si="4"/>
        <v>33848.699999999997</v>
      </c>
    </row>
    <row r="60" spans="1:11" ht="99.75" x14ac:dyDescent="0.25">
      <c r="A60" s="9" t="s">
        <v>1453</v>
      </c>
      <c r="B60" s="9" t="s">
        <v>1023</v>
      </c>
      <c r="C60" s="9" t="s">
        <v>2218</v>
      </c>
      <c r="D60" s="10" t="s">
        <v>1024</v>
      </c>
      <c r="E60" s="9" t="s">
        <v>7</v>
      </c>
      <c r="F60" s="34">
        <v>89.5</v>
      </c>
      <c r="G60" s="11">
        <v>110.30000000000001</v>
      </c>
      <c r="H60" s="11">
        <v>110.30000000000001</v>
      </c>
      <c r="I60" s="12">
        <v>0.2034</v>
      </c>
      <c r="J60" s="13">
        <v>132.74</v>
      </c>
      <c r="K60" s="11">
        <f t="shared" si="4"/>
        <v>11880.23</v>
      </c>
    </row>
    <row r="61" spans="1:11" ht="99.75" x14ac:dyDescent="0.25">
      <c r="A61" s="9" t="s">
        <v>1454</v>
      </c>
      <c r="B61" s="9" t="s">
        <v>1025</v>
      </c>
      <c r="C61" s="9" t="s">
        <v>2218</v>
      </c>
      <c r="D61" s="10" t="s">
        <v>1026</v>
      </c>
      <c r="E61" s="9" t="s">
        <v>7</v>
      </c>
      <c r="F61" s="34">
        <v>1234.8</v>
      </c>
      <c r="G61" s="11">
        <v>110.30000000000001</v>
      </c>
      <c r="H61" s="11">
        <v>110.30000000000001</v>
      </c>
      <c r="I61" s="12">
        <v>0.2034</v>
      </c>
      <c r="J61" s="13">
        <v>132.74</v>
      </c>
      <c r="K61" s="11">
        <f t="shared" si="4"/>
        <v>163907.35</v>
      </c>
    </row>
    <row r="62" spans="1:11" ht="57" x14ac:dyDescent="0.25">
      <c r="A62" s="9" t="s">
        <v>2231</v>
      </c>
      <c r="B62" s="9" t="s">
        <v>22</v>
      </c>
      <c r="C62" s="9" t="s">
        <v>0</v>
      </c>
      <c r="D62" s="10" t="s">
        <v>23</v>
      </c>
      <c r="E62" s="9" t="s">
        <v>5</v>
      </c>
      <c r="F62" s="34">
        <v>1</v>
      </c>
      <c r="G62" s="11">
        <v>2409.98</v>
      </c>
      <c r="H62" s="11">
        <v>2409.98</v>
      </c>
      <c r="I62" s="12">
        <v>0.2034</v>
      </c>
      <c r="J62" s="13">
        <v>2900.17</v>
      </c>
      <c r="K62" s="11">
        <f t="shared" ref="K62" si="8">ROUND(F62*J62,2)</f>
        <v>2900.17</v>
      </c>
    </row>
    <row r="63" spans="1:11" ht="42.75" x14ac:dyDescent="0.25">
      <c r="A63" s="9" t="s">
        <v>2232</v>
      </c>
      <c r="B63" s="9" t="s">
        <v>4</v>
      </c>
      <c r="C63" s="9" t="s">
        <v>0</v>
      </c>
      <c r="D63" s="10" t="s">
        <v>2329</v>
      </c>
      <c r="E63" s="9" t="s">
        <v>1</v>
      </c>
      <c r="F63" s="34">
        <v>4</v>
      </c>
      <c r="G63" s="11">
        <v>2507.91</v>
      </c>
      <c r="H63" s="11">
        <v>2507.91</v>
      </c>
      <c r="I63" s="12">
        <v>0.2034</v>
      </c>
      <c r="J63" s="13">
        <v>3018.02</v>
      </c>
      <c r="K63" s="11">
        <f t="shared" ref="K63" si="9">ROUND(F63*J63,2)</f>
        <v>12072.08</v>
      </c>
    </row>
    <row r="64" spans="1:11" x14ac:dyDescent="0.25">
      <c r="A64" s="19" t="s">
        <v>1455</v>
      </c>
      <c r="B64" s="22" t="s">
        <v>1456</v>
      </c>
      <c r="C64" s="19"/>
      <c r="D64" s="28"/>
      <c r="E64" s="19"/>
      <c r="F64" s="33"/>
      <c r="G64" s="27"/>
      <c r="H64" s="27"/>
      <c r="I64" s="21"/>
      <c r="J64" s="20"/>
      <c r="K64" s="27">
        <f>SUM(K65:K74)</f>
        <v>208390.34999999998</v>
      </c>
    </row>
    <row r="65" spans="1:11" ht="71.25" x14ac:dyDescent="0.25">
      <c r="A65" s="9" t="s">
        <v>1457</v>
      </c>
      <c r="B65" s="9" t="s">
        <v>112</v>
      </c>
      <c r="C65" s="9" t="s">
        <v>45</v>
      </c>
      <c r="D65" s="10" t="s">
        <v>113</v>
      </c>
      <c r="E65" s="9" t="s">
        <v>6</v>
      </c>
      <c r="F65" s="34">
        <v>117.16</v>
      </c>
      <c r="G65" s="11" t="s">
        <v>67</v>
      </c>
      <c r="H65" s="11" t="s">
        <v>67</v>
      </c>
      <c r="I65" s="12">
        <v>0.2034</v>
      </c>
      <c r="J65" s="13">
        <v>46.43</v>
      </c>
      <c r="K65" s="11">
        <f t="shared" si="4"/>
        <v>5439.74</v>
      </c>
    </row>
    <row r="66" spans="1:11" ht="85.5" x14ac:dyDescent="0.25">
      <c r="A66" s="9" t="s">
        <v>1458</v>
      </c>
      <c r="B66" s="9" t="s">
        <v>146</v>
      </c>
      <c r="C66" s="9" t="s">
        <v>45</v>
      </c>
      <c r="D66" s="10" t="s">
        <v>147</v>
      </c>
      <c r="E66" s="9" t="s">
        <v>6</v>
      </c>
      <c r="F66" s="34">
        <v>509.09</v>
      </c>
      <c r="G66" s="11" t="s">
        <v>148</v>
      </c>
      <c r="H66" s="11" t="s">
        <v>148</v>
      </c>
      <c r="I66" s="12">
        <v>0.2034</v>
      </c>
      <c r="J66" s="13">
        <v>104.43</v>
      </c>
      <c r="K66" s="11">
        <f t="shared" si="4"/>
        <v>53164.27</v>
      </c>
    </row>
    <row r="67" spans="1:11" ht="42.75" x14ac:dyDescent="0.25">
      <c r="A67" s="9" t="s">
        <v>1459</v>
      </c>
      <c r="B67" s="9" t="s">
        <v>183</v>
      </c>
      <c r="C67" s="9" t="s">
        <v>45</v>
      </c>
      <c r="D67" s="10" t="s">
        <v>184</v>
      </c>
      <c r="E67" s="9" t="s">
        <v>13</v>
      </c>
      <c r="F67" s="34">
        <v>461.41</v>
      </c>
      <c r="G67" s="11" t="s">
        <v>185</v>
      </c>
      <c r="H67" s="11" t="s">
        <v>185</v>
      </c>
      <c r="I67" s="12">
        <v>0.2034</v>
      </c>
      <c r="J67" s="13">
        <v>23.44</v>
      </c>
      <c r="K67" s="11">
        <f t="shared" si="4"/>
        <v>10815.45</v>
      </c>
    </row>
    <row r="68" spans="1:11" ht="42.75" x14ac:dyDescent="0.25">
      <c r="A68" s="9" t="s">
        <v>1460</v>
      </c>
      <c r="B68" s="9" t="s">
        <v>186</v>
      </c>
      <c r="C68" s="9" t="s">
        <v>45</v>
      </c>
      <c r="D68" s="10" t="s">
        <v>187</v>
      </c>
      <c r="E68" s="9" t="s">
        <v>13</v>
      </c>
      <c r="F68" s="34">
        <v>1303.8499999999999</v>
      </c>
      <c r="G68" s="11" t="s">
        <v>188</v>
      </c>
      <c r="H68" s="11" t="s">
        <v>188</v>
      </c>
      <c r="I68" s="12">
        <v>0.2034</v>
      </c>
      <c r="J68" s="13">
        <v>20.61</v>
      </c>
      <c r="K68" s="11">
        <f t="shared" si="4"/>
        <v>26872.35</v>
      </c>
    </row>
    <row r="69" spans="1:11" ht="42.75" x14ac:dyDescent="0.25">
      <c r="A69" s="9" t="s">
        <v>1461</v>
      </c>
      <c r="B69" s="9" t="s">
        <v>189</v>
      </c>
      <c r="C69" s="9" t="s">
        <v>45</v>
      </c>
      <c r="D69" s="10" t="s">
        <v>190</v>
      </c>
      <c r="E69" s="9" t="s">
        <v>13</v>
      </c>
      <c r="F69" s="34">
        <v>866.35</v>
      </c>
      <c r="G69" s="11" t="s">
        <v>191</v>
      </c>
      <c r="H69" s="11" t="s">
        <v>191</v>
      </c>
      <c r="I69" s="12">
        <v>0.2034</v>
      </c>
      <c r="J69" s="13">
        <v>17.75</v>
      </c>
      <c r="K69" s="11">
        <f t="shared" si="4"/>
        <v>15377.71</v>
      </c>
    </row>
    <row r="70" spans="1:11" ht="71.25" x14ac:dyDescent="0.25">
      <c r="A70" s="9" t="s">
        <v>1462</v>
      </c>
      <c r="B70" s="9" t="s">
        <v>193</v>
      </c>
      <c r="C70" s="9" t="s">
        <v>45</v>
      </c>
      <c r="D70" s="10" t="s">
        <v>194</v>
      </c>
      <c r="E70" s="9" t="s">
        <v>13</v>
      </c>
      <c r="F70" s="34">
        <v>788.9</v>
      </c>
      <c r="G70" s="11" t="s">
        <v>195</v>
      </c>
      <c r="H70" s="11" t="s">
        <v>195</v>
      </c>
      <c r="I70" s="12">
        <v>0.2034</v>
      </c>
      <c r="J70" s="13">
        <v>13.33</v>
      </c>
      <c r="K70" s="11">
        <f t="shared" si="4"/>
        <v>10516.04</v>
      </c>
    </row>
    <row r="71" spans="1:11" ht="71.25" x14ac:dyDescent="0.25">
      <c r="A71" s="9" t="s">
        <v>1463</v>
      </c>
      <c r="B71" s="9" t="s">
        <v>196</v>
      </c>
      <c r="C71" s="9" t="s">
        <v>45</v>
      </c>
      <c r="D71" s="10" t="s">
        <v>197</v>
      </c>
      <c r="E71" s="9" t="s">
        <v>13</v>
      </c>
      <c r="F71" s="34">
        <v>681.6</v>
      </c>
      <c r="G71" s="11" t="s">
        <v>198</v>
      </c>
      <c r="H71" s="11" t="s">
        <v>198</v>
      </c>
      <c r="I71" s="12">
        <v>0.2034</v>
      </c>
      <c r="J71" s="13">
        <v>12.37</v>
      </c>
      <c r="K71" s="11">
        <f t="shared" si="4"/>
        <v>8431.39</v>
      </c>
    </row>
    <row r="72" spans="1:11" ht="57" x14ac:dyDescent="0.25">
      <c r="A72" s="9" t="s">
        <v>1464</v>
      </c>
      <c r="B72" s="9" t="s">
        <v>199</v>
      </c>
      <c r="C72" s="9" t="s">
        <v>45</v>
      </c>
      <c r="D72" s="10" t="s">
        <v>200</v>
      </c>
      <c r="E72" s="9" t="s">
        <v>13</v>
      </c>
      <c r="F72" s="34">
        <v>42.42</v>
      </c>
      <c r="G72" s="11" t="s">
        <v>201</v>
      </c>
      <c r="H72" s="11" t="s">
        <v>201</v>
      </c>
      <c r="I72" s="12">
        <v>0.2034</v>
      </c>
      <c r="J72" s="13">
        <v>13.41</v>
      </c>
      <c r="K72" s="11">
        <f t="shared" si="4"/>
        <v>568.85</v>
      </c>
    </row>
    <row r="73" spans="1:11" ht="85.5" x14ac:dyDescent="0.25">
      <c r="A73" s="9" t="s">
        <v>1465</v>
      </c>
      <c r="B73" s="9" t="s">
        <v>179</v>
      </c>
      <c r="C73" s="9" t="s">
        <v>45</v>
      </c>
      <c r="D73" s="10" t="s">
        <v>180</v>
      </c>
      <c r="E73" s="9" t="s">
        <v>13</v>
      </c>
      <c r="F73" s="34">
        <v>400.05</v>
      </c>
      <c r="G73" s="11" t="s">
        <v>181</v>
      </c>
      <c r="H73" s="11" t="s">
        <v>181</v>
      </c>
      <c r="I73" s="12">
        <v>0.2034</v>
      </c>
      <c r="J73" s="13">
        <v>21.95</v>
      </c>
      <c r="K73" s="11">
        <f t="shared" si="4"/>
        <v>8781.1</v>
      </c>
    </row>
    <row r="74" spans="1:11" ht="85.5" x14ac:dyDescent="0.25">
      <c r="A74" s="9" t="s">
        <v>1466</v>
      </c>
      <c r="B74" s="9" t="s">
        <v>205</v>
      </c>
      <c r="C74" s="9" t="s">
        <v>45</v>
      </c>
      <c r="D74" s="10" t="s">
        <v>206</v>
      </c>
      <c r="E74" s="9" t="s">
        <v>8</v>
      </c>
      <c r="F74" s="34">
        <v>91.83</v>
      </c>
      <c r="G74" s="11" t="s">
        <v>207</v>
      </c>
      <c r="H74" s="11" t="s">
        <v>207</v>
      </c>
      <c r="I74" s="12">
        <v>0.2034</v>
      </c>
      <c r="J74" s="13">
        <v>745.11</v>
      </c>
      <c r="K74" s="11">
        <f t="shared" si="4"/>
        <v>68423.45</v>
      </c>
    </row>
    <row r="75" spans="1:11" x14ac:dyDescent="0.25">
      <c r="A75" s="19" t="s">
        <v>1467</v>
      </c>
      <c r="B75" s="22" t="s">
        <v>1468</v>
      </c>
      <c r="C75" s="43"/>
      <c r="D75" s="44"/>
      <c r="E75" s="43"/>
      <c r="F75" s="33"/>
      <c r="G75" s="45"/>
      <c r="H75" s="45"/>
      <c r="I75" s="46"/>
      <c r="J75" s="47"/>
      <c r="K75" s="27">
        <f>SUM(K76:K81)</f>
        <v>51191.689999999995</v>
      </c>
    </row>
    <row r="76" spans="1:11" ht="71.25" x14ac:dyDescent="0.25">
      <c r="A76" s="9" t="s">
        <v>1469</v>
      </c>
      <c r="B76" s="9" t="s">
        <v>112</v>
      </c>
      <c r="C76" s="9" t="s">
        <v>45</v>
      </c>
      <c r="D76" s="10" t="s">
        <v>113</v>
      </c>
      <c r="E76" s="9" t="s">
        <v>6</v>
      </c>
      <c r="F76" s="34">
        <v>26.81</v>
      </c>
      <c r="G76" s="11" t="s">
        <v>67</v>
      </c>
      <c r="H76" s="11" t="s">
        <v>67</v>
      </c>
      <c r="I76" s="12">
        <v>0.2034</v>
      </c>
      <c r="J76" s="13">
        <v>46.43</v>
      </c>
      <c r="K76" s="11">
        <f t="shared" si="4"/>
        <v>1244.79</v>
      </c>
    </row>
    <row r="77" spans="1:11" ht="85.5" x14ac:dyDescent="0.25">
      <c r="A77" s="9" t="s">
        <v>1470</v>
      </c>
      <c r="B77" s="9" t="s">
        <v>146</v>
      </c>
      <c r="C77" s="9" t="s">
        <v>45</v>
      </c>
      <c r="D77" s="10" t="s">
        <v>147</v>
      </c>
      <c r="E77" s="9" t="s">
        <v>6</v>
      </c>
      <c r="F77" s="34">
        <v>101.48</v>
      </c>
      <c r="G77" s="11" t="s">
        <v>148</v>
      </c>
      <c r="H77" s="11" t="s">
        <v>148</v>
      </c>
      <c r="I77" s="12">
        <v>0.2034</v>
      </c>
      <c r="J77" s="13">
        <v>104.43</v>
      </c>
      <c r="K77" s="11">
        <f t="shared" si="4"/>
        <v>10597.56</v>
      </c>
    </row>
    <row r="78" spans="1:11" ht="42.75" x14ac:dyDescent="0.25">
      <c r="A78" s="9" t="s">
        <v>1471</v>
      </c>
      <c r="B78" s="9" t="s">
        <v>183</v>
      </c>
      <c r="C78" s="9" t="s">
        <v>45</v>
      </c>
      <c r="D78" s="10" t="s">
        <v>184</v>
      </c>
      <c r="E78" s="9" t="s">
        <v>13</v>
      </c>
      <c r="F78" s="34">
        <v>237.16</v>
      </c>
      <c r="G78" s="11" t="s">
        <v>185</v>
      </c>
      <c r="H78" s="11" t="s">
        <v>185</v>
      </c>
      <c r="I78" s="12">
        <v>0.2034</v>
      </c>
      <c r="J78" s="13">
        <v>23.44</v>
      </c>
      <c r="K78" s="11">
        <f t="shared" si="4"/>
        <v>5559.03</v>
      </c>
    </row>
    <row r="79" spans="1:11" ht="42.75" x14ac:dyDescent="0.25">
      <c r="A79" s="9" t="s">
        <v>1472</v>
      </c>
      <c r="B79" s="9" t="s">
        <v>189</v>
      </c>
      <c r="C79" s="9" t="s">
        <v>45</v>
      </c>
      <c r="D79" s="10" t="s">
        <v>190</v>
      </c>
      <c r="E79" s="9" t="s">
        <v>13</v>
      </c>
      <c r="F79" s="34">
        <v>318.52999999999997</v>
      </c>
      <c r="G79" s="11" t="s">
        <v>191</v>
      </c>
      <c r="H79" s="11" t="s">
        <v>191</v>
      </c>
      <c r="I79" s="12">
        <v>0.2034</v>
      </c>
      <c r="J79" s="13">
        <v>17.75</v>
      </c>
      <c r="K79" s="11">
        <f t="shared" si="4"/>
        <v>5653.91</v>
      </c>
    </row>
    <row r="80" spans="1:11" ht="85.5" x14ac:dyDescent="0.25">
      <c r="A80" s="9" t="s">
        <v>1473</v>
      </c>
      <c r="B80" s="9" t="s">
        <v>179</v>
      </c>
      <c r="C80" s="9" t="s">
        <v>45</v>
      </c>
      <c r="D80" s="10" t="s">
        <v>180</v>
      </c>
      <c r="E80" s="9" t="s">
        <v>13</v>
      </c>
      <c r="F80" s="34">
        <v>668.44</v>
      </c>
      <c r="G80" s="11" t="s">
        <v>181</v>
      </c>
      <c r="H80" s="11" t="s">
        <v>181</v>
      </c>
      <c r="I80" s="12">
        <v>0.2034</v>
      </c>
      <c r="J80" s="13">
        <v>21.95</v>
      </c>
      <c r="K80" s="11">
        <f t="shared" si="4"/>
        <v>14672.26</v>
      </c>
    </row>
    <row r="81" spans="1:11" ht="85.5" x14ac:dyDescent="0.25">
      <c r="A81" s="9" t="s">
        <v>1474</v>
      </c>
      <c r="B81" s="9" t="s">
        <v>205</v>
      </c>
      <c r="C81" s="9" t="s">
        <v>45</v>
      </c>
      <c r="D81" s="10" t="s">
        <v>206</v>
      </c>
      <c r="E81" s="9" t="s">
        <v>8</v>
      </c>
      <c r="F81" s="34">
        <v>18.07</v>
      </c>
      <c r="G81" s="11" t="s">
        <v>207</v>
      </c>
      <c r="H81" s="11" t="s">
        <v>207</v>
      </c>
      <c r="I81" s="12">
        <v>0.2034</v>
      </c>
      <c r="J81" s="13">
        <v>745.11</v>
      </c>
      <c r="K81" s="11">
        <f t="shared" si="4"/>
        <v>13464.14</v>
      </c>
    </row>
    <row r="82" spans="1:11" x14ac:dyDescent="0.25">
      <c r="A82" s="19" t="s">
        <v>1475</v>
      </c>
      <c r="B82" s="22" t="s">
        <v>1476</v>
      </c>
      <c r="C82" s="19"/>
      <c r="D82" s="28"/>
      <c r="E82" s="19"/>
      <c r="F82" s="33"/>
      <c r="G82" s="27"/>
      <c r="H82" s="27"/>
      <c r="I82" s="21"/>
      <c r="J82" s="20"/>
      <c r="K82" s="27">
        <f>SUM(K83:K87)</f>
        <v>6560.1799999999994</v>
      </c>
    </row>
    <row r="83" spans="1:11" ht="71.25" x14ac:dyDescent="0.25">
      <c r="A83" s="9" t="s">
        <v>1477</v>
      </c>
      <c r="B83" s="9" t="s">
        <v>112</v>
      </c>
      <c r="C83" s="9" t="s">
        <v>45</v>
      </c>
      <c r="D83" s="10" t="s">
        <v>113</v>
      </c>
      <c r="E83" s="9" t="s">
        <v>6</v>
      </c>
      <c r="F83" s="34">
        <v>4.32</v>
      </c>
      <c r="G83" s="11" t="s">
        <v>67</v>
      </c>
      <c r="H83" s="11" t="s">
        <v>67</v>
      </c>
      <c r="I83" s="12">
        <v>0.2034</v>
      </c>
      <c r="J83" s="13">
        <v>46.43</v>
      </c>
      <c r="K83" s="11">
        <f t="shared" si="4"/>
        <v>200.58</v>
      </c>
    </row>
    <row r="84" spans="1:11" ht="85.5" x14ac:dyDescent="0.25">
      <c r="A84" s="9" t="s">
        <v>1478</v>
      </c>
      <c r="B84" s="9" t="s">
        <v>146</v>
      </c>
      <c r="C84" s="9" t="s">
        <v>45</v>
      </c>
      <c r="D84" s="10" t="s">
        <v>147</v>
      </c>
      <c r="E84" s="9" t="s">
        <v>6</v>
      </c>
      <c r="F84" s="34">
        <v>17.28</v>
      </c>
      <c r="G84" s="11" t="s">
        <v>148</v>
      </c>
      <c r="H84" s="11" t="s">
        <v>148</v>
      </c>
      <c r="I84" s="12">
        <v>0.2034</v>
      </c>
      <c r="J84" s="13">
        <v>104.43</v>
      </c>
      <c r="K84" s="11">
        <f t="shared" si="4"/>
        <v>1804.55</v>
      </c>
    </row>
    <row r="85" spans="1:11" ht="42.75" x14ac:dyDescent="0.25">
      <c r="A85" s="9" t="s">
        <v>1479</v>
      </c>
      <c r="B85" s="9" t="s">
        <v>186</v>
      </c>
      <c r="C85" s="9" t="s">
        <v>45</v>
      </c>
      <c r="D85" s="10" t="s">
        <v>187</v>
      </c>
      <c r="E85" s="9" t="s">
        <v>13</v>
      </c>
      <c r="F85" s="34">
        <v>45.12</v>
      </c>
      <c r="G85" s="11" t="s">
        <v>188</v>
      </c>
      <c r="H85" s="11" t="s">
        <v>188</v>
      </c>
      <c r="I85" s="12">
        <v>0.2034</v>
      </c>
      <c r="J85" s="13">
        <v>20.61</v>
      </c>
      <c r="K85" s="11">
        <f t="shared" si="4"/>
        <v>929.92</v>
      </c>
    </row>
    <row r="86" spans="1:11" ht="42.75" x14ac:dyDescent="0.25">
      <c r="A86" s="9" t="s">
        <v>1480</v>
      </c>
      <c r="B86" s="9" t="s">
        <v>189</v>
      </c>
      <c r="C86" s="9" t="s">
        <v>45</v>
      </c>
      <c r="D86" s="10" t="s">
        <v>190</v>
      </c>
      <c r="E86" s="9" t="s">
        <v>13</v>
      </c>
      <c r="F86" s="34">
        <v>95.51</v>
      </c>
      <c r="G86" s="11" t="s">
        <v>191</v>
      </c>
      <c r="H86" s="11" t="s">
        <v>191</v>
      </c>
      <c r="I86" s="12">
        <v>0.2034</v>
      </c>
      <c r="J86" s="13">
        <v>17.75</v>
      </c>
      <c r="K86" s="11">
        <f t="shared" si="4"/>
        <v>1695.3</v>
      </c>
    </row>
    <row r="87" spans="1:11" ht="85.5" x14ac:dyDescent="0.25">
      <c r="A87" s="9" t="s">
        <v>1481</v>
      </c>
      <c r="B87" s="9" t="s">
        <v>205</v>
      </c>
      <c r="C87" s="9" t="s">
        <v>45</v>
      </c>
      <c r="D87" s="10" t="s">
        <v>206</v>
      </c>
      <c r="E87" s="9" t="s">
        <v>8</v>
      </c>
      <c r="F87" s="34">
        <v>2.59</v>
      </c>
      <c r="G87" s="11" t="s">
        <v>207</v>
      </c>
      <c r="H87" s="11" t="s">
        <v>207</v>
      </c>
      <c r="I87" s="12">
        <v>0.2034</v>
      </c>
      <c r="J87" s="13">
        <v>745.11</v>
      </c>
      <c r="K87" s="11">
        <f t="shared" si="4"/>
        <v>1929.83</v>
      </c>
    </row>
    <row r="88" spans="1:11" x14ac:dyDescent="0.25">
      <c r="A88" s="19" t="s">
        <v>1482</v>
      </c>
      <c r="B88" s="22" t="s">
        <v>1483</v>
      </c>
      <c r="C88" s="43"/>
      <c r="D88" s="28"/>
      <c r="E88" s="19"/>
      <c r="F88" s="33"/>
      <c r="G88" s="45"/>
      <c r="H88" s="45"/>
      <c r="I88" s="46"/>
      <c r="J88" s="47"/>
      <c r="K88" s="27">
        <f>SUM(K89:K94)</f>
        <v>69441.34</v>
      </c>
    </row>
    <row r="89" spans="1:11" ht="71.25" x14ac:dyDescent="0.25">
      <c r="A89" s="9" t="s">
        <v>1484</v>
      </c>
      <c r="B89" s="9" t="s">
        <v>112</v>
      </c>
      <c r="C89" s="9" t="s">
        <v>45</v>
      </c>
      <c r="D89" s="10" t="s">
        <v>113</v>
      </c>
      <c r="E89" s="9" t="s">
        <v>6</v>
      </c>
      <c r="F89" s="34">
        <v>52.67</v>
      </c>
      <c r="G89" s="11" t="s">
        <v>67</v>
      </c>
      <c r="H89" s="11" t="s">
        <v>67</v>
      </c>
      <c r="I89" s="12">
        <v>0.2034</v>
      </c>
      <c r="J89" s="13">
        <v>46.43</v>
      </c>
      <c r="K89" s="11">
        <f t="shared" si="4"/>
        <v>2445.4699999999998</v>
      </c>
    </row>
    <row r="90" spans="1:11" ht="85.5" x14ac:dyDescent="0.25">
      <c r="A90" s="9" t="s">
        <v>1485</v>
      </c>
      <c r="B90" s="9" t="s">
        <v>146</v>
      </c>
      <c r="C90" s="9" t="s">
        <v>45</v>
      </c>
      <c r="D90" s="10" t="s">
        <v>147</v>
      </c>
      <c r="E90" s="9" t="s">
        <v>6</v>
      </c>
      <c r="F90" s="34">
        <v>126.91</v>
      </c>
      <c r="G90" s="11" t="s">
        <v>148</v>
      </c>
      <c r="H90" s="11" t="s">
        <v>148</v>
      </c>
      <c r="I90" s="12">
        <v>0.2034</v>
      </c>
      <c r="J90" s="13">
        <v>104.43</v>
      </c>
      <c r="K90" s="11">
        <f t="shared" si="4"/>
        <v>13253.21</v>
      </c>
    </row>
    <row r="91" spans="1:11" ht="42.75" x14ac:dyDescent="0.25">
      <c r="A91" s="9" t="s">
        <v>1486</v>
      </c>
      <c r="B91" s="9" t="s">
        <v>183</v>
      </c>
      <c r="C91" s="9" t="s">
        <v>45</v>
      </c>
      <c r="D91" s="10" t="s">
        <v>184</v>
      </c>
      <c r="E91" s="9" t="s">
        <v>13</v>
      </c>
      <c r="F91" s="34">
        <v>349.32</v>
      </c>
      <c r="G91" s="11" t="s">
        <v>185</v>
      </c>
      <c r="H91" s="11" t="s">
        <v>185</v>
      </c>
      <c r="I91" s="12">
        <v>0.2034</v>
      </c>
      <c r="J91" s="13">
        <v>23.44</v>
      </c>
      <c r="K91" s="11">
        <f t="shared" si="4"/>
        <v>8188.06</v>
      </c>
    </row>
    <row r="92" spans="1:11" ht="42.75" x14ac:dyDescent="0.25">
      <c r="A92" s="9" t="s">
        <v>1487</v>
      </c>
      <c r="B92" s="9" t="s">
        <v>186</v>
      </c>
      <c r="C92" s="9" t="s">
        <v>45</v>
      </c>
      <c r="D92" s="10" t="s">
        <v>187</v>
      </c>
      <c r="E92" s="9" t="s">
        <v>13</v>
      </c>
      <c r="F92" s="34">
        <v>247.84</v>
      </c>
      <c r="G92" s="11" t="s">
        <v>188</v>
      </c>
      <c r="H92" s="11" t="s">
        <v>188</v>
      </c>
      <c r="I92" s="12">
        <v>0.2034</v>
      </c>
      <c r="J92" s="13">
        <v>20.61</v>
      </c>
      <c r="K92" s="11">
        <f t="shared" si="4"/>
        <v>5107.9799999999996</v>
      </c>
    </row>
    <row r="93" spans="1:11" ht="71.25" x14ac:dyDescent="0.25">
      <c r="A93" s="9" t="s">
        <v>1488</v>
      </c>
      <c r="B93" s="9" t="s">
        <v>193</v>
      </c>
      <c r="C93" s="9" t="s">
        <v>45</v>
      </c>
      <c r="D93" s="10" t="s">
        <v>194</v>
      </c>
      <c r="E93" s="9" t="s">
        <v>13</v>
      </c>
      <c r="F93" s="34">
        <v>888.92</v>
      </c>
      <c r="G93" s="11" t="s">
        <v>195</v>
      </c>
      <c r="H93" s="11" t="s">
        <v>195</v>
      </c>
      <c r="I93" s="12">
        <v>0.2034</v>
      </c>
      <c r="J93" s="13">
        <v>13.33</v>
      </c>
      <c r="K93" s="11">
        <f t="shared" si="4"/>
        <v>11849.3</v>
      </c>
    </row>
    <row r="94" spans="1:11" ht="85.5" x14ac:dyDescent="0.25">
      <c r="A94" s="9" t="s">
        <v>1489</v>
      </c>
      <c r="B94" s="9" t="s">
        <v>205</v>
      </c>
      <c r="C94" s="9" t="s">
        <v>45</v>
      </c>
      <c r="D94" s="10" t="s">
        <v>206</v>
      </c>
      <c r="E94" s="9" t="s">
        <v>8</v>
      </c>
      <c r="F94" s="34">
        <v>38.380000000000003</v>
      </c>
      <c r="G94" s="11" t="s">
        <v>207</v>
      </c>
      <c r="H94" s="11" t="s">
        <v>207</v>
      </c>
      <c r="I94" s="12">
        <v>0.2034</v>
      </c>
      <c r="J94" s="13">
        <v>745.11</v>
      </c>
      <c r="K94" s="11">
        <f t="shared" si="4"/>
        <v>28597.32</v>
      </c>
    </row>
    <row r="95" spans="1:11" x14ac:dyDescent="0.25">
      <c r="A95" s="19" t="s">
        <v>1490</v>
      </c>
      <c r="B95" s="22" t="s">
        <v>1491</v>
      </c>
      <c r="C95" s="19"/>
      <c r="D95" s="28"/>
      <c r="E95" s="19"/>
      <c r="F95" s="33"/>
      <c r="G95" s="27"/>
      <c r="H95" s="27"/>
      <c r="I95" s="21"/>
      <c r="J95" s="20"/>
      <c r="K95" s="27">
        <f>SUM(K96:K104)</f>
        <v>220114.08</v>
      </c>
    </row>
    <row r="96" spans="1:11" ht="71.25" x14ac:dyDescent="0.25">
      <c r="A96" s="9" t="s">
        <v>1492</v>
      </c>
      <c r="B96" s="9" t="s">
        <v>112</v>
      </c>
      <c r="C96" s="9" t="s">
        <v>45</v>
      </c>
      <c r="D96" s="10" t="s">
        <v>113</v>
      </c>
      <c r="E96" s="9" t="s">
        <v>6</v>
      </c>
      <c r="F96" s="34">
        <v>161.96</v>
      </c>
      <c r="G96" s="11" t="s">
        <v>67</v>
      </c>
      <c r="H96" s="11" t="s">
        <v>67</v>
      </c>
      <c r="I96" s="12">
        <v>0.2034</v>
      </c>
      <c r="J96" s="13">
        <v>46.43</v>
      </c>
      <c r="K96" s="11">
        <f t="shared" si="4"/>
        <v>7519.8</v>
      </c>
    </row>
    <row r="97" spans="1:11" ht="85.5" x14ac:dyDescent="0.25">
      <c r="A97" s="9" t="s">
        <v>1493</v>
      </c>
      <c r="B97" s="9" t="s">
        <v>202</v>
      </c>
      <c r="C97" s="9" t="s">
        <v>45</v>
      </c>
      <c r="D97" s="10" t="s">
        <v>203</v>
      </c>
      <c r="E97" s="9" t="s">
        <v>8</v>
      </c>
      <c r="F97" s="34">
        <v>80.209999999999994</v>
      </c>
      <c r="G97" s="11" t="s">
        <v>204</v>
      </c>
      <c r="H97" s="11" t="s">
        <v>204</v>
      </c>
      <c r="I97" s="12">
        <v>0.2034</v>
      </c>
      <c r="J97" s="13">
        <v>411.41</v>
      </c>
      <c r="K97" s="11">
        <f t="shared" si="4"/>
        <v>32999.199999999997</v>
      </c>
    </row>
    <row r="98" spans="1:11" ht="71.25" x14ac:dyDescent="0.25">
      <c r="A98" s="9" t="s">
        <v>1494</v>
      </c>
      <c r="B98" s="9" t="s">
        <v>149</v>
      </c>
      <c r="C98" s="9" t="s">
        <v>45</v>
      </c>
      <c r="D98" s="10" t="s">
        <v>150</v>
      </c>
      <c r="E98" s="9" t="s">
        <v>6</v>
      </c>
      <c r="F98" s="34">
        <v>844.75</v>
      </c>
      <c r="G98" s="11" t="s">
        <v>151</v>
      </c>
      <c r="H98" s="11" t="s">
        <v>151</v>
      </c>
      <c r="I98" s="12">
        <v>0.2034</v>
      </c>
      <c r="J98" s="13">
        <v>89.36</v>
      </c>
      <c r="K98" s="11">
        <f t="shared" si="4"/>
        <v>75486.86</v>
      </c>
    </row>
    <row r="99" spans="1:11" ht="42.75" x14ac:dyDescent="0.25">
      <c r="A99" s="9" t="s">
        <v>1495</v>
      </c>
      <c r="B99" s="9" t="s">
        <v>183</v>
      </c>
      <c r="C99" s="9" t="s">
        <v>45</v>
      </c>
      <c r="D99" s="10" t="s">
        <v>184</v>
      </c>
      <c r="E99" s="9" t="s">
        <v>13</v>
      </c>
      <c r="F99" s="34">
        <v>33.840000000000003</v>
      </c>
      <c r="G99" s="11" t="s">
        <v>185</v>
      </c>
      <c r="H99" s="11" t="s">
        <v>185</v>
      </c>
      <c r="I99" s="12">
        <v>0.2034</v>
      </c>
      <c r="J99" s="13">
        <v>23.44</v>
      </c>
      <c r="K99" s="11">
        <f t="shared" si="4"/>
        <v>793.21</v>
      </c>
    </row>
    <row r="100" spans="1:11" ht="42.75" x14ac:dyDescent="0.25">
      <c r="A100" s="9" t="s">
        <v>1496</v>
      </c>
      <c r="B100" s="9" t="s">
        <v>186</v>
      </c>
      <c r="C100" s="9" t="s">
        <v>45</v>
      </c>
      <c r="D100" s="10" t="s">
        <v>187</v>
      </c>
      <c r="E100" s="9" t="s">
        <v>13</v>
      </c>
      <c r="F100" s="34">
        <v>1381.41</v>
      </c>
      <c r="G100" s="11" t="s">
        <v>188</v>
      </c>
      <c r="H100" s="11" t="s">
        <v>188</v>
      </c>
      <c r="I100" s="12">
        <v>0.2034</v>
      </c>
      <c r="J100" s="13">
        <v>20.61</v>
      </c>
      <c r="K100" s="11">
        <f t="shared" si="4"/>
        <v>28470.86</v>
      </c>
    </row>
    <row r="101" spans="1:11" ht="42.75" x14ac:dyDescent="0.25">
      <c r="A101" s="9" t="s">
        <v>1497</v>
      </c>
      <c r="B101" s="9" t="s">
        <v>189</v>
      </c>
      <c r="C101" s="9" t="s">
        <v>45</v>
      </c>
      <c r="D101" s="10" t="s">
        <v>190</v>
      </c>
      <c r="E101" s="9" t="s">
        <v>13</v>
      </c>
      <c r="F101" s="34">
        <v>577.22</v>
      </c>
      <c r="G101" s="11" t="s">
        <v>191</v>
      </c>
      <c r="H101" s="11" t="s">
        <v>191</v>
      </c>
      <c r="I101" s="12">
        <v>0.2034</v>
      </c>
      <c r="J101" s="13">
        <v>17.75</v>
      </c>
      <c r="K101" s="11">
        <f t="shared" si="4"/>
        <v>10245.66</v>
      </c>
    </row>
    <row r="102" spans="1:11" ht="71.25" x14ac:dyDescent="0.25">
      <c r="A102" s="9" t="s">
        <v>1498</v>
      </c>
      <c r="B102" s="9" t="s">
        <v>193</v>
      </c>
      <c r="C102" s="9" t="s">
        <v>45</v>
      </c>
      <c r="D102" s="10" t="s">
        <v>194</v>
      </c>
      <c r="E102" s="9" t="s">
        <v>13</v>
      </c>
      <c r="F102" s="34">
        <v>52.39</v>
      </c>
      <c r="G102" s="11" t="s">
        <v>195</v>
      </c>
      <c r="H102" s="11" t="s">
        <v>195</v>
      </c>
      <c r="I102" s="12">
        <v>0.2034</v>
      </c>
      <c r="J102" s="13">
        <v>13.33</v>
      </c>
      <c r="K102" s="11">
        <f t="shared" ref="K102:K167" si="10">ROUND(F102*J102,2)</f>
        <v>698.36</v>
      </c>
    </row>
    <row r="103" spans="1:11" ht="85.5" x14ac:dyDescent="0.25">
      <c r="A103" s="9" t="s">
        <v>1499</v>
      </c>
      <c r="B103" s="9" t="s">
        <v>179</v>
      </c>
      <c r="C103" s="9" t="s">
        <v>45</v>
      </c>
      <c r="D103" s="10" t="s">
        <v>180</v>
      </c>
      <c r="E103" s="9" t="s">
        <v>13</v>
      </c>
      <c r="F103" s="34">
        <v>699.26</v>
      </c>
      <c r="G103" s="11" t="s">
        <v>181</v>
      </c>
      <c r="H103" s="11" t="s">
        <v>181</v>
      </c>
      <c r="I103" s="12">
        <v>0.2034</v>
      </c>
      <c r="J103" s="13">
        <v>21.95</v>
      </c>
      <c r="K103" s="11">
        <f t="shared" si="10"/>
        <v>15348.76</v>
      </c>
    </row>
    <row r="104" spans="1:11" ht="85.5" x14ac:dyDescent="0.25">
      <c r="A104" s="9" t="s">
        <v>1500</v>
      </c>
      <c r="B104" s="9" t="s">
        <v>205</v>
      </c>
      <c r="C104" s="9" t="s">
        <v>45</v>
      </c>
      <c r="D104" s="10" t="s">
        <v>206</v>
      </c>
      <c r="E104" s="9" t="s">
        <v>8</v>
      </c>
      <c r="F104" s="34">
        <v>65.16</v>
      </c>
      <c r="G104" s="11" t="s">
        <v>207</v>
      </c>
      <c r="H104" s="11" t="s">
        <v>207</v>
      </c>
      <c r="I104" s="12">
        <v>0.2034</v>
      </c>
      <c r="J104" s="13">
        <v>745.11</v>
      </c>
      <c r="K104" s="11">
        <f t="shared" si="10"/>
        <v>48551.37</v>
      </c>
    </row>
    <row r="105" spans="1:11" x14ac:dyDescent="0.25">
      <c r="A105" s="19" t="s">
        <v>1501</v>
      </c>
      <c r="B105" s="22" t="s">
        <v>1502</v>
      </c>
      <c r="C105" s="19"/>
      <c r="D105" s="28"/>
      <c r="E105" s="19"/>
      <c r="F105" s="33"/>
      <c r="G105" s="27"/>
      <c r="H105" s="27"/>
      <c r="I105" s="21"/>
      <c r="J105" s="20"/>
      <c r="K105" s="27">
        <f>SUM(K106:K111)</f>
        <v>42887.099999999991</v>
      </c>
    </row>
    <row r="106" spans="1:11" ht="71.25" x14ac:dyDescent="0.25">
      <c r="A106" s="9" t="s">
        <v>1503</v>
      </c>
      <c r="B106" s="9" t="s">
        <v>112</v>
      </c>
      <c r="C106" s="9" t="s">
        <v>45</v>
      </c>
      <c r="D106" s="10" t="s">
        <v>113</v>
      </c>
      <c r="E106" s="9" t="s">
        <v>6</v>
      </c>
      <c r="F106" s="34">
        <v>44.46</v>
      </c>
      <c r="G106" s="11" t="s">
        <v>67</v>
      </c>
      <c r="H106" s="11" t="s">
        <v>67</v>
      </c>
      <c r="I106" s="12">
        <v>0.2034</v>
      </c>
      <c r="J106" s="13">
        <v>46.43</v>
      </c>
      <c r="K106" s="11">
        <f t="shared" si="10"/>
        <v>2064.2800000000002</v>
      </c>
    </row>
    <row r="107" spans="1:11" ht="85.5" x14ac:dyDescent="0.25">
      <c r="A107" s="9" t="s">
        <v>1504</v>
      </c>
      <c r="B107" s="9" t="s">
        <v>202</v>
      </c>
      <c r="C107" s="9" t="s">
        <v>45</v>
      </c>
      <c r="D107" s="10" t="s">
        <v>203</v>
      </c>
      <c r="E107" s="9" t="s">
        <v>8</v>
      </c>
      <c r="F107" s="34">
        <v>0.56999999999999995</v>
      </c>
      <c r="G107" s="11" t="s">
        <v>204</v>
      </c>
      <c r="H107" s="11" t="s">
        <v>204</v>
      </c>
      <c r="I107" s="12">
        <v>0.2034</v>
      </c>
      <c r="J107" s="13">
        <v>411.41</v>
      </c>
      <c r="K107" s="11">
        <f t="shared" si="10"/>
        <v>234.5</v>
      </c>
    </row>
    <row r="108" spans="1:11" ht="71.25" x14ac:dyDescent="0.25">
      <c r="A108" s="9" t="s">
        <v>1505</v>
      </c>
      <c r="B108" s="9" t="s">
        <v>149</v>
      </c>
      <c r="C108" s="9" t="s">
        <v>45</v>
      </c>
      <c r="D108" s="10" t="s">
        <v>150</v>
      </c>
      <c r="E108" s="9" t="s">
        <v>6</v>
      </c>
      <c r="F108" s="34">
        <v>177.83</v>
      </c>
      <c r="G108" s="11" t="s">
        <v>151</v>
      </c>
      <c r="H108" s="11" t="s">
        <v>151</v>
      </c>
      <c r="I108" s="12">
        <v>0.2034</v>
      </c>
      <c r="J108" s="13">
        <v>89.36</v>
      </c>
      <c r="K108" s="11">
        <f t="shared" si="10"/>
        <v>15890.89</v>
      </c>
    </row>
    <row r="109" spans="1:11" ht="42.75" x14ac:dyDescent="0.25">
      <c r="A109" s="9" t="s">
        <v>1506</v>
      </c>
      <c r="B109" s="9" t="s">
        <v>186</v>
      </c>
      <c r="C109" s="9" t="s">
        <v>45</v>
      </c>
      <c r="D109" s="10" t="s">
        <v>187</v>
      </c>
      <c r="E109" s="9" t="s">
        <v>13</v>
      </c>
      <c r="F109" s="34">
        <v>474.53</v>
      </c>
      <c r="G109" s="11" t="s">
        <v>188</v>
      </c>
      <c r="H109" s="11" t="s">
        <v>188</v>
      </c>
      <c r="I109" s="12">
        <v>0.2034</v>
      </c>
      <c r="J109" s="13">
        <v>20.61</v>
      </c>
      <c r="K109" s="11">
        <f t="shared" si="10"/>
        <v>9780.06</v>
      </c>
    </row>
    <row r="110" spans="1:11" ht="85.5" x14ac:dyDescent="0.25">
      <c r="A110" s="9" t="s">
        <v>1507</v>
      </c>
      <c r="B110" s="9" t="s">
        <v>179</v>
      </c>
      <c r="C110" s="9" t="s">
        <v>45</v>
      </c>
      <c r="D110" s="10" t="s">
        <v>180</v>
      </c>
      <c r="E110" s="9" t="s">
        <v>13</v>
      </c>
      <c r="F110" s="34">
        <v>226.77</v>
      </c>
      <c r="G110" s="11" t="s">
        <v>181</v>
      </c>
      <c r="H110" s="11" t="s">
        <v>181</v>
      </c>
      <c r="I110" s="12">
        <v>0.2034</v>
      </c>
      <c r="J110" s="13">
        <v>21.95</v>
      </c>
      <c r="K110" s="11">
        <f t="shared" si="10"/>
        <v>4977.6000000000004</v>
      </c>
    </row>
    <row r="111" spans="1:11" ht="85.5" x14ac:dyDescent="0.25">
      <c r="A111" s="9" t="s">
        <v>1508</v>
      </c>
      <c r="B111" s="9" t="s">
        <v>205</v>
      </c>
      <c r="C111" s="9" t="s">
        <v>45</v>
      </c>
      <c r="D111" s="10" t="s">
        <v>206</v>
      </c>
      <c r="E111" s="9" t="s">
        <v>8</v>
      </c>
      <c r="F111" s="34">
        <v>13.34</v>
      </c>
      <c r="G111" s="11" t="s">
        <v>207</v>
      </c>
      <c r="H111" s="11" t="s">
        <v>207</v>
      </c>
      <c r="I111" s="12">
        <v>0.2034</v>
      </c>
      <c r="J111" s="13">
        <v>745.11</v>
      </c>
      <c r="K111" s="11">
        <f t="shared" si="10"/>
        <v>9939.77</v>
      </c>
    </row>
    <row r="112" spans="1:11" x14ac:dyDescent="0.25">
      <c r="A112" s="19" t="s">
        <v>1509</v>
      </c>
      <c r="B112" s="22" t="s">
        <v>1510</v>
      </c>
      <c r="C112" s="19"/>
      <c r="D112" s="28"/>
      <c r="E112" s="19"/>
      <c r="F112" s="33"/>
      <c r="G112" s="27"/>
      <c r="H112" s="27"/>
      <c r="I112" s="21"/>
      <c r="J112" s="20"/>
      <c r="K112" s="27">
        <f>SUM(K113:K120)</f>
        <v>11593.089999999998</v>
      </c>
    </row>
    <row r="113" spans="1:11" ht="71.25" x14ac:dyDescent="0.25">
      <c r="A113" s="9" t="s">
        <v>1511</v>
      </c>
      <c r="B113" s="9" t="s">
        <v>112</v>
      </c>
      <c r="C113" s="9" t="s">
        <v>45</v>
      </c>
      <c r="D113" s="10" t="s">
        <v>113</v>
      </c>
      <c r="E113" s="9" t="s">
        <v>6</v>
      </c>
      <c r="F113" s="34">
        <v>7.65</v>
      </c>
      <c r="G113" s="11" t="s">
        <v>67</v>
      </c>
      <c r="H113" s="11" t="s">
        <v>67</v>
      </c>
      <c r="I113" s="12">
        <v>0.2034</v>
      </c>
      <c r="J113" s="13">
        <v>46.43</v>
      </c>
      <c r="K113" s="11">
        <f t="shared" si="10"/>
        <v>355.19</v>
      </c>
    </row>
    <row r="114" spans="1:11" ht="71.25" x14ac:dyDescent="0.25">
      <c r="A114" s="9" t="s">
        <v>1512</v>
      </c>
      <c r="B114" s="9" t="s">
        <v>149</v>
      </c>
      <c r="C114" s="9" t="s">
        <v>45</v>
      </c>
      <c r="D114" s="10" t="s">
        <v>150</v>
      </c>
      <c r="E114" s="9" t="s">
        <v>6</v>
      </c>
      <c r="F114" s="34">
        <v>45.89</v>
      </c>
      <c r="G114" s="11" t="s">
        <v>151</v>
      </c>
      <c r="H114" s="11" t="s">
        <v>151</v>
      </c>
      <c r="I114" s="12">
        <v>0.2034</v>
      </c>
      <c r="J114" s="13">
        <v>89.36</v>
      </c>
      <c r="K114" s="11">
        <f t="shared" si="10"/>
        <v>4100.7299999999996</v>
      </c>
    </row>
    <row r="115" spans="1:11" ht="42.75" x14ac:dyDescent="0.25">
      <c r="A115" s="9" t="s">
        <v>1513</v>
      </c>
      <c r="B115" s="9" t="s">
        <v>183</v>
      </c>
      <c r="C115" s="9" t="s">
        <v>45</v>
      </c>
      <c r="D115" s="10" t="s">
        <v>184</v>
      </c>
      <c r="E115" s="9" t="s">
        <v>13</v>
      </c>
      <c r="F115" s="34">
        <v>2.92</v>
      </c>
      <c r="G115" s="11" t="s">
        <v>185</v>
      </c>
      <c r="H115" s="11" t="s">
        <v>185</v>
      </c>
      <c r="I115" s="12">
        <v>0.2034</v>
      </c>
      <c r="J115" s="13">
        <v>23.44</v>
      </c>
      <c r="K115" s="11">
        <f t="shared" si="10"/>
        <v>68.44</v>
      </c>
    </row>
    <row r="116" spans="1:11" ht="42.75" x14ac:dyDescent="0.25">
      <c r="A116" s="9" t="s">
        <v>1514</v>
      </c>
      <c r="B116" s="9" t="s">
        <v>186</v>
      </c>
      <c r="C116" s="9" t="s">
        <v>45</v>
      </c>
      <c r="D116" s="10" t="s">
        <v>187</v>
      </c>
      <c r="E116" s="9" t="s">
        <v>13</v>
      </c>
      <c r="F116" s="34">
        <v>5.49</v>
      </c>
      <c r="G116" s="11" t="s">
        <v>188</v>
      </c>
      <c r="H116" s="11" t="s">
        <v>188</v>
      </c>
      <c r="I116" s="12">
        <v>0.2034</v>
      </c>
      <c r="J116" s="13">
        <v>20.61</v>
      </c>
      <c r="K116" s="11">
        <f t="shared" si="10"/>
        <v>113.15</v>
      </c>
    </row>
    <row r="117" spans="1:11" ht="42.75" x14ac:dyDescent="0.25">
      <c r="A117" s="9" t="s">
        <v>1515</v>
      </c>
      <c r="B117" s="9" t="s">
        <v>189</v>
      </c>
      <c r="C117" s="9" t="s">
        <v>45</v>
      </c>
      <c r="D117" s="10" t="s">
        <v>190</v>
      </c>
      <c r="E117" s="9" t="s">
        <v>13</v>
      </c>
      <c r="F117" s="34">
        <v>132.38</v>
      </c>
      <c r="G117" s="11" t="s">
        <v>191</v>
      </c>
      <c r="H117" s="11" t="s">
        <v>191</v>
      </c>
      <c r="I117" s="12">
        <v>0.2034</v>
      </c>
      <c r="J117" s="13">
        <v>17.75</v>
      </c>
      <c r="K117" s="11">
        <f t="shared" si="10"/>
        <v>2349.75</v>
      </c>
    </row>
    <row r="118" spans="1:11" ht="71.25" x14ac:dyDescent="0.25">
      <c r="A118" s="9" t="s">
        <v>1516</v>
      </c>
      <c r="B118" s="9" t="s">
        <v>193</v>
      </c>
      <c r="C118" s="9" t="s">
        <v>45</v>
      </c>
      <c r="D118" s="10" t="s">
        <v>194</v>
      </c>
      <c r="E118" s="9" t="s">
        <v>13</v>
      </c>
      <c r="F118" s="34">
        <v>22.53</v>
      </c>
      <c r="G118" s="11" t="s">
        <v>195</v>
      </c>
      <c r="H118" s="11" t="s">
        <v>195</v>
      </c>
      <c r="I118" s="12">
        <v>0.2034</v>
      </c>
      <c r="J118" s="13">
        <v>13.33</v>
      </c>
      <c r="K118" s="11">
        <f t="shared" si="10"/>
        <v>300.32</v>
      </c>
    </row>
    <row r="119" spans="1:11" ht="85.5" x14ac:dyDescent="0.25">
      <c r="A119" s="9" t="s">
        <v>1517</v>
      </c>
      <c r="B119" s="9" t="s">
        <v>179</v>
      </c>
      <c r="C119" s="9" t="s">
        <v>45</v>
      </c>
      <c r="D119" s="10" t="s">
        <v>180</v>
      </c>
      <c r="E119" s="9" t="s">
        <v>13</v>
      </c>
      <c r="F119" s="34">
        <v>40.340000000000003</v>
      </c>
      <c r="G119" s="11" t="s">
        <v>181</v>
      </c>
      <c r="H119" s="11" t="s">
        <v>181</v>
      </c>
      <c r="I119" s="12">
        <v>0.2034</v>
      </c>
      <c r="J119" s="13">
        <v>21.95</v>
      </c>
      <c r="K119" s="11">
        <f t="shared" si="10"/>
        <v>885.46</v>
      </c>
    </row>
    <row r="120" spans="1:11" ht="85.5" x14ac:dyDescent="0.25">
      <c r="A120" s="9" t="s">
        <v>1518</v>
      </c>
      <c r="B120" s="9" t="s">
        <v>205</v>
      </c>
      <c r="C120" s="9" t="s">
        <v>45</v>
      </c>
      <c r="D120" s="10" t="s">
        <v>206</v>
      </c>
      <c r="E120" s="9" t="s">
        <v>8</v>
      </c>
      <c r="F120" s="34">
        <v>4.59</v>
      </c>
      <c r="G120" s="11" t="s">
        <v>207</v>
      </c>
      <c r="H120" s="11" t="s">
        <v>207</v>
      </c>
      <c r="I120" s="12">
        <v>0.2034</v>
      </c>
      <c r="J120" s="13">
        <v>745.11</v>
      </c>
      <c r="K120" s="11">
        <f t="shared" si="10"/>
        <v>3420.05</v>
      </c>
    </row>
    <row r="121" spans="1:11" x14ac:dyDescent="0.25">
      <c r="A121" s="19" t="s">
        <v>1519</v>
      </c>
      <c r="B121" s="22" t="s">
        <v>1520</v>
      </c>
      <c r="C121" s="19"/>
      <c r="D121" s="28"/>
      <c r="E121" s="19"/>
      <c r="F121" s="33"/>
      <c r="G121" s="27"/>
      <c r="H121" s="27"/>
      <c r="I121" s="21"/>
      <c r="J121" s="20"/>
      <c r="K121" s="27">
        <f>SUM(K122:K124)</f>
        <v>12110.059999999998</v>
      </c>
    </row>
    <row r="122" spans="1:11" ht="85.5" x14ac:dyDescent="0.25">
      <c r="A122" s="9" t="s">
        <v>1521</v>
      </c>
      <c r="B122" s="9" t="s">
        <v>119</v>
      </c>
      <c r="C122" s="9" t="s">
        <v>45</v>
      </c>
      <c r="D122" s="10" t="s">
        <v>120</v>
      </c>
      <c r="E122" s="9" t="s">
        <v>6</v>
      </c>
      <c r="F122" s="34">
        <v>25.01</v>
      </c>
      <c r="G122" s="11" t="s">
        <v>121</v>
      </c>
      <c r="H122" s="11" t="s">
        <v>121</v>
      </c>
      <c r="I122" s="12">
        <v>0.2034</v>
      </c>
      <c r="J122" s="13">
        <v>190.43</v>
      </c>
      <c r="K122" s="11">
        <f t="shared" si="10"/>
        <v>4762.6499999999996</v>
      </c>
    </row>
    <row r="123" spans="1:11" ht="42.75" x14ac:dyDescent="0.25">
      <c r="A123" s="9" t="s">
        <v>1522</v>
      </c>
      <c r="B123" s="9" t="s">
        <v>186</v>
      </c>
      <c r="C123" s="9" t="s">
        <v>45</v>
      </c>
      <c r="D123" s="10" t="s">
        <v>187</v>
      </c>
      <c r="E123" s="9" t="s">
        <v>13</v>
      </c>
      <c r="F123" s="34">
        <v>266.49</v>
      </c>
      <c r="G123" s="11" t="s">
        <v>188</v>
      </c>
      <c r="H123" s="11" t="s">
        <v>188</v>
      </c>
      <c r="I123" s="12">
        <v>0.2034</v>
      </c>
      <c r="J123" s="13">
        <v>20.61</v>
      </c>
      <c r="K123" s="11">
        <f t="shared" si="10"/>
        <v>5492.36</v>
      </c>
    </row>
    <row r="124" spans="1:11" ht="71.25" x14ac:dyDescent="0.25">
      <c r="A124" s="9" t="s">
        <v>1523</v>
      </c>
      <c r="B124" s="9" t="s">
        <v>127</v>
      </c>
      <c r="C124" s="9" t="s">
        <v>45</v>
      </c>
      <c r="D124" s="10" t="s">
        <v>128</v>
      </c>
      <c r="E124" s="9" t="s">
        <v>8</v>
      </c>
      <c r="F124" s="34">
        <v>2.87</v>
      </c>
      <c r="G124" s="11" t="s">
        <v>129</v>
      </c>
      <c r="H124" s="11" t="s">
        <v>129</v>
      </c>
      <c r="I124" s="12">
        <v>0.2034</v>
      </c>
      <c r="J124" s="13">
        <v>646.36</v>
      </c>
      <c r="K124" s="11">
        <f t="shared" si="10"/>
        <v>1855.05</v>
      </c>
    </row>
    <row r="125" spans="1:11" x14ac:dyDescent="0.25">
      <c r="A125" s="19" t="s">
        <v>1524</v>
      </c>
      <c r="B125" s="22" t="s">
        <v>1525</v>
      </c>
      <c r="C125" s="43"/>
      <c r="D125" s="44"/>
      <c r="E125" s="43"/>
      <c r="F125" s="33"/>
      <c r="G125" s="45"/>
      <c r="H125" s="45"/>
      <c r="I125" s="46"/>
      <c r="J125" s="47"/>
      <c r="K125" s="27">
        <f>SUM(K126:K129)</f>
        <v>2190.8000000000002</v>
      </c>
    </row>
    <row r="126" spans="1:11" ht="71.25" x14ac:dyDescent="0.25">
      <c r="A126" s="9" t="s">
        <v>1526</v>
      </c>
      <c r="B126" s="9" t="s">
        <v>112</v>
      </c>
      <c r="C126" s="9" t="s">
        <v>45</v>
      </c>
      <c r="D126" s="10" t="s">
        <v>113</v>
      </c>
      <c r="E126" s="9" t="s">
        <v>6</v>
      </c>
      <c r="F126" s="34">
        <v>1.6</v>
      </c>
      <c r="G126" s="11" t="s">
        <v>67</v>
      </c>
      <c r="H126" s="11" t="s">
        <v>67</v>
      </c>
      <c r="I126" s="12">
        <v>0.2034</v>
      </c>
      <c r="J126" s="13">
        <v>46.43</v>
      </c>
      <c r="K126" s="11">
        <f t="shared" si="10"/>
        <v>74.290000000000006</v>
      </c>
    </row>
    <row r="127" spans="1:11" ht="85.5" x14ac:dyDescent="0.25">
      <c r="A127" s="9" t="s">
        <v>1527</v>
      </c>
      <c r="B127" s="9" t="s">
        <v>146</v>
      </c>
      <c r="C127" s="9" t="s">
        <v>45</v>
      </c>
      <c r="D127" s="10" t="s">
        <v>147</v>
      </c>
      <c r="E127" s="9" t="s">
        <v>6</v>
      </c>
      <c r="F127" s="34">
        <v>9.6</v>
      </c>
      <c r="G127" s="11" t="s">
        <v>148</v>
      </c>
      <c r="H127" s="11" t="s">
        <v>148</v>
      </c>
      <c r="I127" s="12">
        <v>0.2034</v>
      </c>
      <c r="J127" s="13">
        <v>104.43</v>
      </c>
      <c r="K127" s="11">
        <f t="shared" si="10"/>
        <v>1002.53</v>
      </c>
    </row>
    <row r="128" spans="1:11" ht="42.75" x14ac:dyDescent="0.25">
      <c r="A128" s="9" t="s">
        <v>1528</v>
      </c>
      <c r="B128" s="9" t="s">
        <v>189</v>
      </c>
      <c r="C128" s="9" t="s">
        <v>45</v>
      </c>
      <c r="D128" s="10" t="s">
        <v>190</v>
      </c>
      <c r="E128" s="9" t="s">
        <v>13</v>
      </c>
      <c r="F128" s="34">
        <v>22.46</v>
      </c>
      <c r="G128" s="11" t="s">
        <v>191</v>
      </c>
      <c r="H128" s="11" t="s">
        <v>191</v>
      </c>
      <c r="I128" s="12">
        <v>0.2034</v>
      </c>
      <c r="J128" s="13">
        <v>17.75</v>
      </c>
      <c r="K128" s="11">
        <f t="shared" si="10"/>
        <v>398.67</v>
      </c>
    </row>
    <row r="129" spans="1:11" ht="85.5" x14ac:dyDescent="0.25">
      <c r="A129" s="9" t="s">
        <v>1529</v>
      </c>
      <c r="B129" s="9" t="s">
        <v>205</v>
      </c>
      <c r="C129" s="9" t="s">
        <v>45</v>
      </c>
      <c r="D129" s="10" t="s">
        <v>206</v>
      </c>
      <c r="E129" s="9" t="s">
        <v>8</v>
      </c>
      <c r="F129" s="34">
        <v>0.96</v>
      </c>
      <c r="G129" s="11" t="s">
        <v>207</v>
      </c>
      <c r="H129" s="11" t="s">
        <v>207</v>
      </c>
      <c r="I129" s="12">
        <v>0.2034</v>
      </c>
      <c r="J129" s="13">
        <v>745.11</v>
      </c>
      <c r="K129" s="11">
        <f t="shared" si="10"/>
        <v>715.31</v>
      </c>
    </row>
    <row r="130" spans="1:11" x14ac:dyDescent="0.25">
      <c r="A130" s="19" t="s">
        <v>2233</v>
      </c>
      <c r="B130" s="22" t="s">
        <v>2235</v>
      </c>
      <c r="C130" s="43"/>
      <c r="D130" s="44"/>
      <c r="E130" s="43"/>
      <c r="F130" s="33"/>
      <c r="G130" s="45"/>
      <c r="H130" s="45"/>
      <c r="I130" s="46"/>
      <c r="J130" s="47"/>
      <c r="K130" s="27">
        <f>K131</f>
        <v>6327.36</v>
      </c>
    </row>
    <row r="131" spans="1:11" ht="71.25" x14ac:dyDescent="0.25">
      <c r="A131" s="9" t="s">
        <v>2234</v>
      </c>
      <c r="B131" s="9">
        <v>20006001</v>
      </c>
      <c r="C131" s="9" t="s">
        <v>995</v>
      </c>
      <c r="D131" s="10" t="s">
        <v>2330</v>
      </c>
      <c r="E131" s="9" t="s">
        <v>1</v>
      </c>
      <c r="F131" s="34">
        <v>2</v>
      </c>
      <c r="G131" s="11">
        <v>2628.95</v>
      </c>
      <c r="H131" s="11">
        <v>2628.95</v>
      </c>
      <c r="I131" s="12">
        <v>0.2034</v>
      </c>
      <c r="J131" s="13">
        <v>3163.68</v>
      </c>
      <c r="K131" s="11">
        <f t="shared" ref="K131" si="11">ROUND(F131*J131,2)</f>
        <v>6327.36</v>
      </c>
    </row>
    <row r="132" spans="1:11" x14ac:dyDescent="0.25">
      <c r="A132" s="19" t="s">
        <v>1530</v>
      </c>
      <c r="B132" s="22" t="s">
        <v>1531</v>
      </c>
      <c r="C132" s="19"/>
      <c r="D132" s="28"/>
      <c r="E132" s="19"/>
      <c r="F132" s="33"/>
      <c r="G132" s="27"/>
      <c r="H132" s="27"/>
      <c r="I132" s="21"/>
      <c r="J132" s="20"/>
      <c r="K132" s="27">
        <f>SUM(K133:K204)/2</f>
        <v>1880028.2799999998</v>
      </c>
    </row>
    <row r="133" spans="1:11" x14ac:dyDescent="0.25">
      <c r="A133" s="19" t="s">
        <v>1532</v>
      </c>
      <c r="B133" s="22" t="s">
        <v>1533</v>
      </c>
      <c r="C133" s="19"/>
      <c r="D133" s="28"/>
      <c r="E133" s="19"/>
      <c r="F133" s="33"/>
      <c r="G133" s="27"/>
      <c r="H133" s="27"/>
      <c r="I133" s="21"/>
      <c r="J133" s="20"/>
      <c r="K133" s="27">
        <f>SUM(K134:K141)</f>
        <v>189389.16</v>
      </c>
    </row>
    <row r="134" spans="1:11" ht="99.75" x14ac:dyDescent="0.25">
      <c r="A134" s="9" t="s">
        <v>1534</v>
      </c>
      <c r="B134" s="9" t="s">
        <v>133</v>
      </c>
      <c r="C134" s="9" t="s">
        <v>45</v>
      </c>
      <c r="D134" s="10" t="s">
        <v>134</v>
      </c>
      <c r="E134" s="9" t="s">
        <v>6</v>
      </c>
      <c r="F134" s="34">
        <v>886.58</v>
      </c>
      <c r="G134" s="11" t="s">
        <v>135</v>
      </c>
      <c r="H134" s="11" t="s">
        <v>135</v>
      </c>
      <c r="I134" s="12">
        <v>0.2034</v>
      </c>
      <c r="J134" s="13">
        <v>67.010000000000005</v>
      </c>
      <c r="K134" s="11">
        <f t="shared" si="10"/>
        <v>59409.73</v>
      </c>
    </row>
    <row r="135" spans="1:11" ht="85.5" x14ac:dyDescent="0.25">
      <c r="A135" s="9" t="s">
        <v>1535</v>
      </c>
      <c r="B135" s="9" t="s">
        <v>154</v>
      </c>
      <c r="C135" s="9" t="s">
        <v>45</v>
      </c>
      <c r="D135" s="10" t="s">
        <v>155</v>
      </c>
      <c r="E135" s="9" t="s">
        <v>13</v>
      </c>
      <c r="F135" s="34">
        <v>3.98</v>
      </c>
      <c r="G135" s="11" t="s">
        <v>71</v>
      </c>
      <c r="H135" s="11" t="s">
        <v>71</v>
      </c>
      <c r="I135" s="12">
        <v>0.2034</v>
      </c>
      <c r="J135" s="13">
        <v>16.41</v>
      </c>
      <c r="K135" s="11">
        <f t="shared" si="10"/>
        <v>65.31</v>
      </c>
    </row>
    <row r="136" spans="1:11" ht="85.5" x14ac:dyDescent="0.25">
      <c r="A136" s="9" t="s">
        <v>1536</v>
      </c>
      <c r="B136" s="9" t="s">
        <v>159</v>
      </c>
      <c r="C136" s="9" t="s">
        <v>45</v>
      </c>
      <c r="D136" s="10" t="s">
        <v>160</v>
      </c>
      <c r="E136" s="9" t="s">
        <v>13</v>
      </c>
      <c r="F136" s="34">
        <v>1855.71</v>
      </c>
      <c r="G136" s="11" t="s">
        <v>90</v>
      </c>
      <c r="H136" s="11" t="s">
        <v>90</v>
      </c>
      <c r="I136" s="12">
        <v>0.2034</v>
      </c>
      <c r="J136" s="13">
        <v>13.25</v>
      </c>
      <c r="K136" s="11">
        <f t="shared" si="10"/>
        <v>24588.16</v>
      </c>
    </row>
    <row r="137" spans="1:11" ht="85.5" x14ac:dyDescent="0.25">
      <c r="A137" s="9" t="s">
        <v>1537</v>
      </c>
      <c r="B137" s="9" t="s">
        <v>161</v>
      </c>
      <c r="C137" s="9" t="s">
        <v>45</v>
      </c>
      <c r="D137" s="10" t="s">
        <v>162</v>
      </c>
      <c r="E137" s="9" t="s">
        <v>13</v>
      </c>
      <c r="F137" s="34">
        <v>1436.7</v>
      </c>
      <c r="G137" s="11" t="s">
        <v>92</v>
      </c>
      <c r="H137" s="11" t="s">
        <v>92</v>
      </c>
      <c r="I137" s="12">
        <v>0.2034</v>
      </c>
      <c r="J137" s="13">
        <v>11.04</v>
      </c>
      <c r="K137" s="11">
        <f t="shared" si="10"/>
        <v>15861.17</v>
      </c>
    </row>
    <row r="138" spans="1:11" ht="85.5" x14ac:dyDescent="0.25">
      <c r="A138" s="9" t="s">
        <v>1538</v>
      </c>
      <c r="B138" s="9" t="s">
        <v>163</v>
      </c>
      <c r="C138" s="9" t="s">
        <v>45</v>
      </c>
      <c r="D138" s="10" t="s">
        <v>164</v>
      </c>
      <c r="E138" s="9" t="s">
        <v>13</v>
      </c>
      <c r="F138" s="34">
        <v>1561.27</v>
      </c>
      <c r="G138" s="11" t="s">
        <v>62</v>
      </c>
      <c r="H138" s="11" t="s">
        <v>62</v>
      </c>
      <c r="I138" s="12">
        <v>0.2034</v>
      </c>
      <c r="J138" s="13">
        <v>10.58</v>
      </c>
      <c r="K138" s="11">
        <f t="shared" si="10"/>
        <v>16518.240000000002</v>
      </c>
    </row>
    <row r="139" spans="1:11" ht="85.5" x14ac:dyDescent="0.25">
      <c r="A139" s="9" t="s">
        <v>1539</v>
      </c>
      <c r="B139" s="9" t="s">
        <v>165</v>
      </c>
      <c r="C139" s="9" t="s">
        <v>45</v>
      </c>
      <c r="D139" s="10" t="s">
        <v>166</v>
      </c>
      <c r="E139" s="9" t="s">
        <v>13</v>
      </c>
      <c r="F139" s="34">
        <v>126.75</v>
      </c>
      <c r="G139" s="11" t="s">
        <v>167</v>
      </c>
      <c r="H139" s="11" t="s">
        <v>167</v>
      </c>
      <c r="I139" s="12">
        <v>0.2034</v>
      </c>
      <c r="J139" s="13">
        <v>11.94</v>
      </c>
      <c r="K139" s="11">
        <f t="shared" si="10"/>
        <v>1513.4</v>
      </c>
    </row>
    <row r="140" spans="1:11" ht="85.5" x14ac:dyDescent="0.25">
      <c r="A140" s="9" t="s">
        <v>1540</v>
      </c>
      <c r="B140" s="9" t="s">
        <v>152</v>
      </c>
      <c r="C140" s="9" t="s">
        <v>45</v>
      </c>
      <c r="D140" s="10" t="s">
        <v>153</v>
      </c>
      <c r="E140" s="9" t="s">
        <v>13</v>
      </c>
      <c r="F140" s="34">
        <v>1550.78</v>
      </c>
      <c r="G140" s="11" t="s">
        <v>73</v>
      </c>
      <c r="H140" s="11" t="s">
        <v>73</v>
      </c>
      <c r="I140" s="12">
        <v>0.2034</v>
      </c>
      <c r="J140" s="13">
        <v>17.95</v>
      </c>
      <c r="K140" s="11">
        <f t="shared" si="10"/>
        <v>27836.5</v>
      </c>
    </row>
    <row r="141" spans="1:11" ht="57" x14ac:dyDescent="0.25">
      <c r="A141" s="9" t="s">
        <v>1541</v>
      </c>
      <c r="B141" s="9" t="s">
        <v>1027</v>
      </c>
      <c r="C141" s="9" t="s">
        <v>2218</v>
      </c>
      <c r="D141" s="10" t="s">
        <v>1028</v>
      </c>
      <c r="E141" s="9" t="s">
        <v>8</v>
      </c>
      <c r="F141" s="34">
        <v>61.77</v>
      </c>
      <c r="G141" s="11">
        <v>586.5</v>
      </c>
      <c r="H141" s="11">
        <v>586.5</v>
      </c>
      <c r="I141" s="12">
        <v>0.2034</v>
      </c>
      <c r="J141" s="13">
        <v>705.79</v>
      </c>
      <c r="K141" s="11">
        <f t="shared" si="10"/>
        <v>43596.65</v>
      </c>
    </row>
    <row r="142" spans="1:11" x14ac:dyDescent="0.25">
      <c r="A142" s="19" t="s">
        <v>1542</v>
      </c>
      <c r="B142" s="22" t="s">
        <v>1543</v>
      </c>
      <c r="C142" s="19"/>
      <c r="D142" s="28"/>
      <c r="E142" s="19"/>
      <c r="F142" s="33"/>
      <c r="G142" s="27"/>
      <c r="H142" s="27"/>
      <c r="I142" s="21"/>
      <c r="J142" s="20"/>
      <c r="K142" s="27">
        <f>SUM(K143:K146)</f>
        <v>19263.310000000001</v>
      </c>
    </row>
    <row r="143" spans="1:11" ht="99.75" x14ac:dyDescent="0.25">
      <c r="A143" s="9" t="s">
        <v>1544</v>
      </c>
      <c r="B143" s="9" t="s">
        <v>133</v>
      </c>
      <c r="C143" s="9" t="s">
        <v>45</v>
      </c>
      <c r="D143" s="10" t="s">
        <v>134</v>
      </c>
      <c r="E143" s="9" t="s">
        <v>6</v>
      </c>
      <c r="F143" s="34">
        <v>96.16</v>
      </c>
      <c r="G143" s="11" t="s">
        <v>135</v>
      </c>
      <c r="H143" s="11" t="s">
        <v>135</v>
      </c>
      <c r="I143" s="12">
        <v>0.2034</v>
      </c>
      <c r="J143" s="13">
        <v>67.010000000000005</v>
      </c>
      <c r="K143" s="11">
        <f t="shared" si="10"/>
        <v>6443.68</v>
      </c>
    </row>
    <row r="144" spans="1:11" ht="85.5" x14ac:dyDescent="0.25">
      <c r="A144" s="9" t="s">
        <v>1545</v>
      </c>
      <c r="B144" s="9" t="s">
        <v>159</v>
      </c>
      <c r="C144" s="9" t="s">
        <v>45</v>
      </c>
      <c r="D144" s="10" t="s">
        <v>160</v>
      </c>
      <c r="E144" s="9" t="s">
        <v>13</v>
      </c>
      <c r="F144" s="34">
        <v>536.77</v>
      </c>
      <c r="G144" s="11" t="s">
        <v>90</v>
      </c>
      <c r="H144" s="11" t="s">
        <v>90</v>
      </c>
      <c r="I144" s="12">
        <v>0.2034</v>
      </c>
      <c r="J144" s="13">
        <v>13.25</v>
      </c>
      <c r="K144" s="11">
        <f t="shared" si="10"/>
        <v>7112.2</v>
      </c>
    </row>
    <row r="145" spans="1:11" ht="85.5" x14ac:dyDescent="0.25">
      <c r="A145" s="9" t="s">
        <v>1546</v>
      </c>
      <c r="B145" s="9" t="s">
        <v>152</v>
      </c>
      <c r="C145" s="9" t="s">
        <v>45</v>
      </c>
      <c r="D145" s="10" t="s">
        <v>153</v>
      </c>
      <c r="E145" s="9" t="s">
        <v>13</v>
      </c>
      <c r="F145" s="34">
        <v>133.16</v>
      </c>
      <c r="G145" s="11" t="s">
        <v>73</v>
      </c>
      <c r="H145" s="11" t="s">
        <v>73</v>
      </c>
      <c r="I145" s="12">
        <v>0.2034</v>
      </c>
      <c r="J145" s="13">
        <v>17.95</v>
      </c>
      <c r="K145" s="11">
        <f t="shared" si="10"/>
        <v>2390.2199999999998</v>
      </c>
    </row>
    <row r="146" spans="1:11" ht="57" x14ac:dyDescent="0.25">
      <c r="A146" s="9" t="s">
        <v>1547</v>
      </c>
      <c r="B146" s="9" t="s">
        <v>1027</v>
      </c>
      <c r="C146" s="9" t="s">
        <v>2218</v>
      </c>
      <c r="D146" s="10" t="s">
        <v>1028</v>
      </c>
      <c r="E146" s="9" t="s">
        <v>8</v>
      </c>
      <c r="F146" s="34">
        <v>4.7</v>
      </c>
      <c r="G146" s="11">
        <v>586.5</v>
      </c>
      <c r="H146" s="11">
        <v>586.5</v>
      </c>
      <c r="I146" s="12">
        <v>0.2034</v>
      </c>
      <c r="J146" s="13">
        <v>705.79</v>
      </c>
      <c r="K146" s="11">
        <f t="shared" si="10"/>
        <v>3317.21</v>
      </c>
    </row>
    <row r="147" spans="1:11" x14ac:dyDescent="0.25">
      <c r="A147" s="19" t="s">
        <v>1548</v>
      </c>
      <c r="B147" s="22" t="s">
        <v>1549</v>
      </c>
      <c r="C147" s="19"/>
      <c r="D147" s="28"/>
      <c r="E147" s="19"/>
      <c r="F147" s="33"/>
      <c r="G147" s="27"/>
      <c r="H147" s="27"/>
      <c r="I147" s="21"/>
      <c r="J147" s="20"/>
      <c r="K147" s="27">
        <f>SUM(K148:K151)</f>
        <v>3389.7799999999997</v>
      </c>
    </row>
    <row r="148" spans="1:11" ht="99.75" x14ac:dyDescent="0.25">
      <c r="A148" s="9" t="s">
        <v>1550</v>
      </c>
      <c r="B148" s="9" t="s">
        <v>133</v>
      </c>
      <c r="C148" s="9" t="s">
        <v>45</v>
      </c>
      <c r="D148" s="10" t="s">
        <v>134</v>
      </c>
      <c r="E148" s="9" t="s">
        <v>6</v>
      </c>
      <c r="F148" s="34">
        <v>16</v>
      </c>
      <c r="G148" s="11" t="s">
        <v>135</v>
      </c>
      <c r="H148" s="11" t="s">
        <v>135</v>
      </c>
      <c r="I148" s="12">
        <v>0.2034</v>
      </c>
      <c r="J148" s="13">
        <v>67.010000000000005</v>
      </c>
      <c r="K148" s="11">
        <f t="shared" si="10"/>
        <v>1072.1600000000001</v>
      </c>
    </row>
    <row r="149" spans="1:11" ht="85.5" x14ac:dyDescent="0.25">
      <c r="A149" s="9" t="s">
        <v>1551</v>
      </c>
      <c r="B149" s="9" t="s">
        <v>159</v>
      </c>
      <c r="C149" s="9" t="s">
        <v>45</v>
      </c>
      <c r="D149" s="10" t="s">
        <v>160</v>
      </c>
      <c r="E149" s="9" t="s">
        <v>13</v>
      </c>
      <c r="F149" s="34">
        <v>79.45</v>
      </c>
      <c r="G149" s="11" t="s">
        <v>90</v>
      </c>
      <c r="H149" s="11" t="s">
        <v>90</v>
      </c>
      <c r="I149" s="12">
        <v>0.2034</v>
      </c>
      <c r="J149" s="13">
        <v>13.25</v>
      </c>
      <c r="K149" s="11">
        <f t="shared" si="10"/>
        <v>1052.71</v>
      </c>
    </row>
    <row r="150" spans="1:11" ht="85.5" x14ac:dyDescent="0.25">
      <c r="A150" s="9" t="s">
        <v>1552</v>
      </c>
      <c r="B150" s="9" t="s">
        <v>152</v>
      </c>
      <c r="C150" s="9" t="s">
        <v>45</v>
      </c>
      <c r="D150" s="10" t="s">
        <v>153</v>
      </c>
      <c r="E150" s="9" t="s">
        <v>13</v>
      </c>
      <c r="F150" s="34">
        <v>27.61</v>
      </c>
      <c r="G150" s="11" t="s">
        <v>73</v>
      </c>
      <c r="H150" s="11" t="s">
        <v>73</v>
      </c>
      <c r="I150" s="12">
        <v>0.2034</v>
      </c>
      <c r="J150" s="13">
        <v>17.95</v>
      </c>
      <c r="K150" s="11">
        <f t="shared" si="10"/>
        <v>495.6</v>
      </c>
    </row>
    <row r="151" spans="1:11" ht="57" x14ac:dyDescent="0.25">
      <c r="A151" s="9" t="s">
        <v>1553</v>
      </c>
      <c r="B151" s="9" t="s">
        <v>1027</v>
      </c>
      <c r="C151" s="9" t="s">
        <v>2218</v>
      </c>
      <c r="D151" s="10" t="s">
        <v>1028</v>
      </c>
      <c r="E151" s="9" t="s">
        <v>8</v>
      </c>
      <c r="F151" s="34">
        <v>1.0900000000000001</v>
      </c>
      <c r="G151" s="11">
        <v>586.5</v>
      </c>
      <c r="H151" s="11">
        <v>586.5</v>
      </c>
      <c r="I151" s="12">
        <v>0.2034</v>
      </c>
      <c r="J151" s="13">
        <v>705.79</v>
      </c>
      <c r="K151" s="11">
        <f t="shared" si="10"/>
        <v>769.31</v>
      </c>
    </row>
    <row r="152" spans="1:11" x14ac:dyDescent="0.25">
      <c r="A152" s="19" t="s">
        <v>1554</v>
      </c>
      <c r="B152" s="22" t="s">
        <v>1555</v>
      </c>
      <c r="C152" s="19"/>
      <c r="D152" s="28"/>
      <c r="E152" s="19"/>
      <c r="F152" s="33"/>
      <c r="G152" s="27"/>
      <c r="H152" s="27"/>
      <c r="I152" s="21"/>
      <c r="J152" s="20"/>
      <c r="K152" s="27">
        <f>SUM(K153:K161)</f>
        <v>263083.57999999996</v>
      </c>
    </row>
    <row r="153" spans="1:11" ht="99.75" x14ac:dyDescent="0.25">
      <c r="A153" s="9" t="s">
        <v>1556</v>
      </c>
      <c r="B153" s="9" t="s">
        <v>136</v>
      </c>
      <c r="C153" s="9" t="s">
        <v>45</v>
      </c>
      <c r="D153" s="10" t="s">
        <v>137</v>
      </c>
      <c r="E153" s="9" t="s">
        <v>6</v>
      </c>
      <c r="F153" s="34">
        <v>1194.01</v>
      </c>
      <c r="G153" s="11" t="s">
        <v>50</v>
      </c>
      <c r="H153" s="11" t="s">
        <v>50</v>
      </c>
      <c r="I153" s="12">
        <v>0.2034</v>
      </c>
      <c r="J153" s="13">
        <v>81.52</v>
      </c>
      <c r="K153" s="11">
        <f t="shared" si="10"/>
        <v>97335.7</v>
      </c>
    </row>
    <row r="154" spans="1:11" ht="85.5" x14ac:dyDescent="0.25">
      <c r="A154" s="9" t="s">
        <v>1557</v>
      </c>
      <c r="B154" s="9" t="s">
        <v>154</v>
      </c>
      <c r="C154" s="9" t="s">
        <v>45</v>
      </c>
      <c r="D154" s="10" t="s">
        <v>155</v>
      </c>
      <c r="E154" s="9" t="s">
        <v>13</v>
      </c>
      <c r="F154" s="34">
        <v>252.6</v>
      </c>
      <c r="G154" s="11" t="s">
        <v>71</v>
      </c>
      <c r="H154" s="11" t="s">
        <v>71</v>
      </c>
      <c r="I154" s="12">
        <v>0.2034</v>
      </c>
      <c r="J154" s="13">
        <v>16.41</v>
      </c>
      <c r="K154" s="11">
        <f t="shared" si="10"/>
        <v>4145.17</v>
      </c>
    </row>
    <row r="155" spans="1:11" ht="85.5" x14ac:dyDescent="0.25">
      <c r="A155" s="9" t="s">
        <v>1558</v>
      </c>
      <c r="B155" s="9" t="s">
        <v>156</v>
      </c>
      <c r="C155" s="9" t="s">
        <v>45</v>
      </c>
      <c r="D155" s="10" t="s">
        <v>157</v>
      </c>
      <c r="E155" s="9" t="s">
        <v>13</v>
      </c>
      <c r="F155" s="34">
        <v>1146.06</v>
      </c>
      <c r="G155" s="11" t="s">
        <v>158</v>
      </c>
      <c r="H155" s="11" t="s">
        <v>158</v>
      </c>
      <c r="I155" s="12">
        <v>0.2034</v>
      </c>
      <c r="J155" s="13">
        <v>15.07</v>
      </c>
      <c r="K155" s="11">
        <f t="shared" si="10"/>
        <v>17271.12</v>
      </c>
    </row>
    <row r="156" spans="1:11" ht="85.5" x14ac:dyDescent="0.25">
      <c r="A156" s="9" t="s">
        <v>1559</v>
      </c>
      <c r="B156" s="9" t="s">
        <v>159</v>
      </c>
      <c r="C156" s="9" t="s">
        <v>45</v>
      </c>
      <c r="D156" s="10" t="s">
        <v>160</v>
      </c>
      <c r="E156" s="9" t="s">
        <v>13</v>
      </c>
      <c r="F156" s="34">
        <v>1635.22</v>
      </c>
      <c r="G156" s="11" t="s">
        <v>90</v>
      </c>
      <c r="H156" s="11" t="s">
        <v>90</v>
      </c>
      <c r="I156" s="12">
        <v>0.2034</v>
      </c>
      <c r="J156" s="13">
        <v>13.25</v>
      </c>
      <c r="K156" s="11">
        <f t="shared" si="10"/>
        <v>21666.67</v>
      </c>
    </row>
    <row r="157" spans="1:11" ht="85.5" x14ac:dyDescent="0.25">
      <c r="A157" s="9" t="s">
        <v>1560</v>
      </c>
      <c r="B157" s="9" t="s">
        <v>161</v>
      </c>
      <c r="C157" s="9" t="s">
        <v>45</v>
      </c>
      <c r="D157" s="10" t="s">
        <v>162</v>
      </c>
      <c r="E157" s="9" t="s">
        <v>13</v>
      </c>
      <c r="F157" s="34">
        <v>1699.59</v>
      </c>
      <c r="G157" s="11" t="s">
        <v>92</v>
      </c>
      <c r="H157" s="11" t="s">
        <v>92</v>
      </c>
      <c r="I157" s="12">
        <v>0.2034</v>
      </c>
      <c r="J157" s="13">
        <v>11.04</v>
      </c>
      <c r="K157" s="11">
        <f t="shared" si="10"/>
        <v>18763.47</v>
      </c>
    </row>
    <row r="158" spans="1:11" ht="85.5" x14ac:dyDescent="0.25">
      <c r="A158" s="9" t="s">
        <v>1561</v>
      </c>
      <c r="B158" s="9" t="s">
        <v>163</v>
      </c>
      <c r="C158" s="9" t="s">
        <v>45</v>
      </c>
      <c r="D158" s="10" t="s">
        <v>164</v>
      </c>
      <c r="E158" s="9" t="s">
        <v>13</v>
      </c>
      <c r="F158" s="34">
        <v>916.38</v>
      </c>
      <c r="G158" s="11" t="s">
        <v>62</v>
      </c>
      <c r="H158" s="11" t="s">
        <v>62</v>
      </c>
      <c r="I158" s="12">
        <v>0.2034</v>
      </c>
      <c r="J158" s="13">
        <v>10.58</v>
      </c>
      <c r="K158" s="11">
        <f t="shared" si="10"/>
        <v>9695.2999999999993</v>
      </c>
    </row>
    <row r="159" spans="1:11" ht="85.5" x14ac:dyDescent="0.25">
      <c r="A159" s="9" t="s">
        <v>1562</v>
      </c>
      <c r="B159" s="9" t="s">
        <v>165</v>
      </c>
      <c r="C159" s="9" t="s">
        <v>45</v>
      </c>
      <c r="D159" s="10" t="s">
        <v>166</v>
      </c>
      <c r="E159" s="9" t="s">
        <v>13</v>
      </c>
      <c r="F159" s="34">
        <v>193.83</v>
      </c>
      <c r="G159" s="11" t="s">
        <v>167</v>
      </c>
      <c r="H159" s="11" t="s">
        <v>167</v>
      </c>
      <c r="I159" s="12">
        <v>0.2034</v>
      </c>
      <c r="J159" s="13">
        <v>11.94</v>
      </c>
      <c r="K159" s="11">
        <f t="shared" si="10"/>
        <v>2314.33</v>
      </c>
    </row>
    <row r="160" spans="1:11" ht="85.5" x14ac:dyDescent="0.25">
      <c r="A160" s="9" t="s">
        <v>1563</v>
      </c>
      <c r="B160" s="9" t="s">
        <v>152</v>
      </c>
      <c r="C160" s="9" t="s">
        <v>45</v>
      </c>
      <c r="D160" s="10" t="s">
        <v>153</v>
      </c>
      <c r="E160" s="9" t="s">
        <v>13</v>
      </c>
      <c r="F160" s="34">
        <v>1649.7</v>
      </c>
      <c r="G160" s="11" t="s">
        <v>73</v>
      </c>
      <c r="H160" s="11" t="s">
        <v>73</v>
      </c>
      <c r="I160" s="12">
        <v>0.2034</v>
      </c>
      <c r="J160" s="13">
        <v>17.95</v>
      </c>
      <c r="K160" s="11">
        <f t="shared" si="10"/>
        <v>29612.12</v>
      </c>
    </row>
    <row r="161" spans="1:11" ht="85.5" x14ac:dyDescent="0.25">
      <c r="A161" s="9" t="s">
        <v>1564</v>
      </c>
      <c r="B161" s="9" t="s">
        <v>1029</v>
      </c>
      <c r="C161" s="9" t="s">
        <v>2218</v>
      </c>
      <c r="D161" s="10" t="s">
        <v>2236</v>
      </c>
      <c r="E161" s="9" t="s">
        <v>8</v>
      </c>
      <c r="F161" s="34">
        <v>88.34</v>
      </c>
      <c r="G161" s="11">
        <v>585.84</v>
      </c>
      <c r="H161" s="11">
        <v>585.84</v>
      </c>
      <c r="I161" s="12">
        <v>0.2034</v>
      </c>
      <c r="J161" s="13">
        <v>705</v>
      </c>
      <c r="K161" s="11">
        <f t="shared" si="10"/>
        <v>62279.7</v>
      </c>
    </row>
    <row r="162" spans="1:11" x14ac:dyDescent="0.25">
      <c r="A162" s="19" t="s">
        <v>1565</v>
      </c>
      <c r="B162" s="22" t="s">
        <v>1566</v>
      </c>
      <c r="C162" s="43"/>
      <c r="D162" s="28"/>
      <c r="E162" s="19"/>
      <c r="F162" s="33"/>
      <c r="G162" s="45"/>
      <c r="H162" s="45"/>
      <c r="I162" s="46"/>
      <c r="J162" s="47"/>
      <c r="K162" s="27">
        <f>SUM(K163:K168)</f>
        <v>150365.37</v>
      </c>
    </row>
    <row r="163" spans="1:11" ht="99.75" x14ac:dyDescent="0.25">
      <c r="A163" s="9" t="s">
        <v>1567</v>
      </c>
      <c r="B163" s="9" t="s">
        <v>136</v>
      </c>
      <c r="C163" s="9" t="s">
        <v>45</v>
      </c>
      <c r="D163" s="10" t="s">
        <v>137</v>
      </c>
      <c r="E163" s="9" t="s">
        <v>6</v>
      </c>
      <c r="F163" s="34">
        <v>1055.77</v>
      </c>
      <c r="G163" s="11" t="s">
        <v>50</v>
      </c>
      <c r="H163" s="11" t="s">
        <v>50</v>
      </c>
      <c r="I163" s="12">
        <v>0.2034</v>
      </c>
      <c r="J163" s="13">
        <v>81.52</v>
      </c>
      <c r="K163" s="11">
        <f t="shared" si="10"/>
        <v>86066.37</v>
      </c>
    </row>
    <row r="164" spans="1:11" ht="85.5" x14ac:dyDescent="0.25">
      <c r="A164" s="9" t="s">
        <v>1568</v>
      </c>
      <c r="B164" s="9" t="s">
        <v>156</v>
      </c>
      <c r="C164" s="9" t="s">
        <v>45</v>
      </c>
      <c r="D164" s="10" t="s">
        <v>157</v>
      </c>
      <c r="E164" s="9" t="s">
        <v>13</v>
      </c>
      <c r="F164" s="34">
        <v>433.11</v>
      </c>
      <c r="G164" s="11" t="s">
        <v>158</v>
      </c>
      <c r="H164" s="11" t="s">
        <v>158</v>
      </c>
      <c r="I164" s="12">
        <v>0.2034</v>
      </c>
      <c r="J164" s="13">
        <v>15.07</v>
      </c>
      <c r="K164" s="11">
        <f t="shared" si="10"/>
        <v>6526.97</v>
      </c>
    </row>
    <row r="165" spans="1:11" ht="85.5" x14ac:dyDescent="0.25">
      <c r="A165" s="9" t="s">
        <v>1569</v>
      </c>
      <c r="B165" s="9" t="s">
        <v>159</v>
      </c>
      <c r="C165" s="9" t="s">
        <v>45</v>
      </c>
      <c r="D165" s="10" t="s">
        <v>160</v>
      </c>
      <c r="E165" s="9" t="s">
        <v>13</v>
      </c>
      <c r="F165" s="34">
        <v>45.49</v>
      </c>
      <c r="G165" s="11" t="s">
        <v>90</v>
      </c>
      <c r="H165" s="11" t="s">
        <v>90</v>
      </c>
      <c r="I165" s="12">
        <v>0.2034</v>
      </c>
      <c r="J165" s="13">
        <v>13.25</v>
      </c>
      <c r="K165" s="11">
        <f t="shared" si="10"/>
        <v>602.74</v>
      </c>
    </row>
    <row r="166" spans="1:11" ht="85.5" x14ac:dyDescent="0.25">
      <c r="A166" s="9" t="s">
        <v>1570</v>
      </c>
      <c r="B166" s="9" t="s">
        <v>161</v>
      </c>
      <c r="C166" s="9" t="s">
        <v>45</v>
      </c>
      <c r="D166" s="10" t="s">
        <v>162</v>
      </c>
      <c r="E166" s="9" t="s">
        <v>13</v>
      </c>
      <c r="F166" s="34">
        <v>3.47</v>
      </c>
      <c r="G166" s="11" t="s">
        <v>92</v>
      </c>
      <c r="H166" s="11" t="s">
        <v>92</v>
      </c>
      <c r="I166" s="12">
        <v>0.2034</v>
      </c>
      <c r="J166" s="13">
        <v>11.04</v>
      </c>
      <c r="K166" s="11">
        <f t="shared" si="10"/>
        <v>38.31</v>
      </c>
    </row>
    <row r="167" spans="1:11" ht="85.5" x14ac:dyDescent="0.25">
      <c r="A167" s="9" t="s">
        <v>1571</v>
      </c>
      <c r="B167" s="9" t="s">
        <v>152</v>
      </c>
      <c r="C167" s="9" t="s">
        <v>45</v>
      </c>
      <c r="D167" s="10" t="s">
        <v>153</v>
      </c>
      <c r="E167" s="9" t="s">
        <v>13</v>
      </c>
      <c r="F167" s="34">
        <v>226.89</v>
      </c>
      <c r="G167" s="11" t="s">
        <v>73</v>
      </c>
      <c r="H167" s="11" t="s">
        <v>73</v>
      </c>
      <c r="I167" s="12">
        <v>0.2034</v>
      </c>
      <c r="J167" s="13">
        <v>17.95</v>
      </c>
      <c r="K167" s="11">
        <f t="shared" si="10"/>
        <v>4072.68</v>
      </c>
    </row>
    <row r="168" spans="1:11" ht="85.5" x14ac:dyDescent="0.25">
      <c r="A168" s="9" t="s">
        <v>1572</v>
      </c>
      <c r="B168" s="9" t="s">
        <v>1029</v>
      </c>
      <c r="C168" s="9" t="s">
        <v>2218</v>
      </c>
      <c r="D168" s="10" t="s">
        <v>2236</v>
      </c>
      <c r="E168" s="9" t="s">
        <v>8</v>
      </c>
      <c r="F168" s="34">
        <v>75.260000000000005</v>
      </c>
      <c r="G168" s="11">
        <v>585.84</v>
      </c>
      <c r="H168" s="11">
        <v>585.84</v>
      </c>
      <c r="I168" s="12">
        <v>0.2034</v>
      </c>
      <c r="J168" s="13">
        <v>705</v>
      </c>
      <c r="K168" s="11">
        <f t="shared" ref="K168:K233" si="12">ROUND(F168*J168,2)</f>
        <v>53058.3</v>
      </c>
    </row>
    <row r="169" spans="1:11" x14ac:dyDescent="0.25">
      <c r="A169" s="19" t="s">
        <v>1573</v>
      </c>
      <c r="B169" s="22" t="s">
        <v>1574</v>
      </c>
      <c r="C169" s="19"/>
      <c r="D169" s="28"/>
      <c r="E169" s="19"/>
      <c r="F169" s="33"/>
      <c r="G169" s="27"/>
      <c r="H169" s="27"/>
      <c r="I169" s="21"/>
      <c r="J169" s="20"/>
      <c r="K169" s="27">
        <f>K170</f>
        <v>8134.84</v>
      </c>
    </row>
    <row r="170" spans="1:11" ht="42.75" x14ac:dyDescent="0.25">
      <c r="A170" s="9" t="s">
        <v>1575</v>
      </c>
      <c r="B170" s="9" t="s">
        <v>208</v>
      </c>
      <c r="C170" s="9" t="s">
        <v>45</v>
      </c>
      <c r="D170" s="10" t="s">
        <v>209</v>
      </c>
      <c r="E170" s="9" t="s">
        <v>7</v>
      </c>
      <c r="F170" s="34">
        <v>238</v>
      </c>
      <c r="G170" s="11" t="s">
        <v>210</v>
      </c>
      <c r="H170" s="11" t="s">
        <v>210</v>
      </c>
      <c r="I170" s="12">
        <v>0.2034</v>
      </c>
      <c r="J170" s="13">
        <v>34.18</v>
      </c>
      <c r="K170" s="11">
        <f t="shared" si="12"/>
        <v>8134.84</v>
      </c>
    </row>
    <row r="171" spans="1:11" x14ac:dyDescent="0.25">
      <c r="A171" s="19" t="s">
        <v>1576</v>
      </c>
      <c r="B171" s="22" t="s">
        <v>1577</v>
      </c>
      <c r="C171" s="43"/>
      <c r="D171" s="28"/>
      <c r="E171" s="19"/>
      <c r="F171" s="33"/>
      <c r="G171" s="45"/>
      <c r="H171" s="45"/>
      <c r="I171" s="46"/>
      <c r="J171" s="47"/>
      <c r="K171" s="27">
        <f>SUM(K172:K176)</f>
        <v>54360.800000000003</v>
      </c>
    </row>
    <row r="172" spans="1:11" ht="85.5" x14ac:dyDescent="0.25">
      <c r="A172" s="9" t="s">
        <v>1578</v>
      </c>
      <c r="B172" s="9" t="s">
        <v>142</v>
      </c>
      <c r="C172" s="9" t="s">
        <v>45</v>
      </c>
      <c r="D172" s="10" t="s">
        <v>143</v>
      </c>
      <c r="E172" s="9" t="s">
        <v>6</v>
      </c>
      <c r="F172" s="34">
        <v>5.04</v>
      </c>
      <c r="G172" s="11" t="s">
        <v>144</v>
      </c>
      <c r="H172" s="11" t="s">
        <v>144</v>
      </c>
      <c r="I172" s="12">
        <v>0.2034</v>
      </c>
      <c r="J172" s="13">
        <v>52.08</v>
      </c>
      <c r="K172" s="11">
        <f t="shared" si="12"/>
        <v>262.48</v>
      </c>
    </row>
    <row r="173" spans="1:11" ht="57" x14ac:dyDescent="0.25">
      <c r="A173" s="9" t="s">
        <v>1579</v>
      </c>
      <c r="B173" s="9" t="s">
        <v>905</v>
      </c>
      <c r="C173" s="9" t="s">
        <v>45</v>
      </c>
      <c r="D173" s="10" t="s">
        <v>906</v>
      </c>
      <c r="E173" s="9" t="s">
        <v>6</v>
      </c>
      <c r="F173" s="34">
        <v>416</v>
      </c>
      <c r="G173" s="11" t="s">
        <v>907</v>
      </c>
      <c r="H173" s="11" t="s">
        <v>907</v>
      </c>
      <c r="I173" s="12">
        <v>0.2034</v>
      </c>
      <c r="J173" s="13">
        <v>1.95</v>
      </c>
      <c r="K173" s="11">
        <f t="shared" si="12"/>
        <v>811.2</v>
      </c>
    </row>
    <row r="174" spans="1:11" ht="57" x14ac:dyDescent="0.25">
      <c r="A174" s="9" t="s">
        <v>1580</v>
      </c>
      <c r="B174" s="9" t="s">
        <v>124</v>
      </c>
      <c r="C174" s="9" t="s">
        <v>45</v>
      </c>
      <c r="D174" s="10" t="s">
        <v>125</v>
      </c>
      <c r="E174" s="9" t="s">
        <v>13</v>
      </c>
      <c r="F174" s="34">
        <v>615.58000000000004</v>
      </c>
      <c r="G174" s="11" t="s">
        <v>126</v>
      </c>
      <c r="H174" s="11" t="s">
        <v>126</v>
      </c>
      <c r="I174" s="12">
        <v>0.2034</v>
      </c>
      <c r="J174" s="13">
        <v>19.39</v>
      </c>
      <c r="K174" s="11">
        <f t="shared" si="12"/>
        <v>11936.1</v>
      </c>
    </row>
    <row r="175" spans="1:11" ht="42.75" x14ac:dyDescent="0.25">
      <c r="A175" s="9" t="s">
        <v>1581</v>
      </c>
      <c r="B175" s="9" t="s">
        <v>945</v>
      </c>
      <c r="C175" s="9" t="s">
        <v>45</v>
      </c>
      <c r="D175" s="10" t="s">
        <v>946</v>
      </c>
      <c r="E175" s="9" t="s">
        <v>6</v>
      </c>
      <c r="F175" s="34">
        <v>416</v>
      </c>
      <c r="G175" s="11" t="s">
        <v>947</v>
      </c>
      <c r="H175" s="11" t="s">
        <v>947</v>
      </c>
      <c r="I175" s="12">
        <v>0.2034</v>
      </c>
      <c r="J175" s="13">
        <v>89.48</v>
      </c>
      <c r="K175" s="11">
        <f t="shared" si="12"/>
        <v>37223.68</v>
      </c>
    </row>
    <row r="176" spans="1:11" ht="85.5" x14ac:dyDescent="0.25">
      <c r="A176" s="9" t="s">
        <v>1582</v>
      </c>
      <c r="B176" s="9" t="s">
        <v>130</v>
      </c>
      <c r="C176" s="9" t="s">
        <v>45</v>
      </c>
      <c r="D176" s="10" t="s">
        <v>131</v>
      </c>
      <c r="E176" s="9" t="s">
        <v>8</v>
      </c>
      <c r="F176" s="34">
        <v>20.8</v>
      </c>
      <c r="G176" s="11" t="s">
        <v>132</v>
      </c>
      <c r="H176" s="11" t="s">
        <v>132</v>
      </c>
      <c r="I176" s="12">
        <v>0.2034</v>
      </c>
      <c r="J176" s="13">
        <v>198.43</v>
      </c>
      <c r="K176" s="11">
        <f t="shared" si="12"/>
        <v>4127.34</v>
      </c>
    </row>
    <row r="177" spans="1:11" x14ac:dyDescent="0.25">
      <c r="A177" s="19" t="s">
        <v>1583</v>
      </c>
      <c r="B177" s="22" t="s">
        <v>1584</v>
      </c>
      <c r="C177" s="19"/>
      <c r="D177" s="28"/>
      <c r="E177" s="19"/>
      <c r="F177" s="33"/>
      <c r="G177" s="27"/>
      <c r="H177" s="27"/>
      <c r="I177" s="21"/>
      <c r="J177" s="20"/>
      <c r="K177" s="27">
        <f>SUM(K178:K181)</f>
        <v>13443.41</v>
      </c>
    </row>
    <row r="178" spans="1:11" ht="85.5" x14ac:dyDescent="0.25">
      <c r="A178" s="9" t="s">
        <v>1585</v>
      </c>
      <c r="B178" s="9" t="s">
        <v>139</v>
      </c>
      <c r="C178" s="9" t="s">
        <v>45</v>
      </c>
      <c r="D178" s="10" t="s">
        <v>140</v>
      </c>
      <c r="E178" s="9" t="s">
        <v>6</v>
      </c>
      <c r="F178" s="34">
        <v>98.73</v>
      </c>
      <c r="G178" s="11" t="s">
        <v>141</v>
      </c>
      <c r="H178" s="11" t="s">
        <v>141</v>
      </c>
      <c r="I178" s="12">
        <v>0.2034</v>
      </c>
      <c r="J178" s="13">
        <v>63.97</v>
      </c>
      <c r="K178" s="11">
        <f t="shared" si="12"/>
        <v>6315.76</v>
      </c>
    </row>
    <row r="179" spans="1:11" ht="71.25" x14ac:dyDescent="0.25">
      <c r="A179" s="9" t="s">
        <v>1586</v>
      </c>
      <c r="B179" s="9" t="s">
        <v>171</v>
      </c>
      <c r="C179" s="9" t="s">
        <v>45</v>
      </c>
      <c r="D179" s="10" t="s">
        <v>172</v>
      </c>
      <c r="E179" s="9" t="s">
        <v>13</v>
      </c>
      <c r="F179" s="34">
        <v>6.58</v>
      </c>
      <c r="G179" s="11" t="s">
        <v>173</v>
      </c>
      <c r="H179" s="11" t="s">
        <v>173</v>
      </c>
      <c r="I179" s="12">
        <v>0.2034</v>
      </c>
      <c r="J179" s="13">
        <v>15.62</v>
      </c>
      <c r="K179" s="11">
        <f t="shared" si="12"/>
        <v>102.78</v>
      </c>
    </row>
    <row r="180" spans="1:11" ht="71.25" x14ac:dyDescent="0.25">
      <c r="A180" s="9" t="s">
        <v>1587</v>
      </c>
      <c r="B180" s="9" t="s">
        <v>168</v>
      </c>
      <c r="C180" s="9" t="s">
        <v>45</v>
      </c>
      <c r="D180" s="10" t="s">
        <v>169</v>
      </c>
      <c r="E180" s="9" t="s">
        <v>13</v>
      </c>
      <c r="F180" s="34">
        <v>106.96</v>
      </c>
      <c r="G180" s="11" t="s">
        <v>170</v>
      </c>
      <c r="H180" s="11" t="s">
        <v>170</v>
      </c>
      <c r="I180" s="12">
        <v>0.2034</v>
      </c>
      <c r="J180" s="13">
        <v>17.100000000000001</v>
      </c>
      <c r="K180" s="11">
        <f t="shared" si="12"/>
        <v>1829.02</v>
      </c>
    </row>
    <row r="181" spans="1:11" ht="85.5" x14ac:dyDescent="0.25">
      <c r="A181" s="9" t="s">
        <v>1588</v>
      </c>
      <c r="B181" s="9" t="s">
        <v>1029</v>
      </c>
      <c r="C181" s="9" t="s">
        <v>2218</v>
      </c>
      <c r="D181" s="10" t="s">
        <v>2236</v>
      </c>
      <c r="E181" s="9" t="s">
        <v>8</v>
      </c>
      <c r="F181" s="34">
        <v>7.37</v>
      </c>
      <c r="G181" s="11">
        <v>585.84</v>
      </c>
      <c r="H181" s="11">
        <v>585.84</v>
      </c>
      <c r="I181" s="12">
        <v>0.2034</v>
      </c>
      <c r="J181" s="13">
        <v>705</v>
      </c>
      <c r="K181" s="11">
        <f t="shared" si="12"/>
        <v>5195.8500000000004</v>
      </c>
    </row>
    <row r="182" spans="1:11" x14ac:dyDescent="0.25">
      <c r="A182" s="19" t="s">
        <v>1589</v>
      </c>
      <c r="B182" s="22" t="s">
        <v>1590</v>
      </c>
      <c r="C182" s="43"/>
      <c r="D182" s="28"/>
      <c r="E182" s="19"/>
      <c r="F182" s="33"/>
      <c r="G182" s="45"/>
      <c r="H182" s="45"/>
      <c r="I182" s="46"/>
      <c r="J182" s="47"/>
      <c r="K182" s="27">
        <f>SUM(K183:K185)</f>
        <v>1560.17</v>
      </c>
    </row>
    <row r="183" spans="1:11" ht="85.5" x14ac:dyDescent="0.25">
      <c r="A183" s="9" t="s">
        <v>1591</v>
      </c>
      <c r="B183" s="9" t="s">
        <v>139</v>
      </c>
      <c r="C183" s="9" t="s">
        <v>45</v>
      </c>
      <c r="D183" s="10" t="s">
        <v>140</v>
      </c>
      <c r="E183" s="9" t="s">
        <v>6</v>
      </c>
      <c r="F183" s="34">
        <v>10.45</v>
      </c>
      <c r="G183" s="11" t="s">
        <v>141</v>
      </c>
      <c r="H183" s="11" t="s">
        <v>141</v>
      </c>
      <c r="I183" s="12">
        <v>0.2034</v>
      </c>
      <c r="J183" s="13">
        <v>63.97</v>
      </c>
      <c r="K183" s="11">
        <f t="shared" si="12"/>
        <v>668.49</v>
      </c>
    </row>
    <row r="184" spans="1:11" ht="71.25" x14ac:dyDescent="0.25">
      <c r="A184" s="9" t="s">
        <v>1592</v>
      </c>
      <c r="B184" s="9" t="s">
        <v>168</v>
      </c>
      <c r="C184" s="9" t="s">
        <v>45</v>
      </c>
      <c r="D184" s="10" t="s">
        <v>169</v>
      </c>
      <c r="E184" s="9" t="s">
        <v>13</v>
      </c>
      <c r="F184" s="34">
        <v>18.75</v>
      </c>
      <c r="G184" s="11" t="s">
        <v>170</v>
      </c>
      <c r="H184" s="11" t="s">
        <v>170</v>
      </c>
      <c r="I184" s="12">
        <v>0.2034</v>
      </c>
      <c r="J184" s="13">
        <v>17.100000000000001</v>
      </c>
      <c r="K184" s="11">
        <f t="shared" si="12"/>
        <v>320.63</v>
      </c>
    </row>
    <row r="185" spans="1:11" ht="85.5" x14ac:dyDescent="0.25">
      <c r="A185" s="9" t="s">
        <v>1593</v>
      </c>
      <c r="B185" s="9" t="s">
        <v>1029</v>
      </c>
      <c r="C185" s="9" t="s">
        <v>2218</v>
      </c>
      <c r="D185" s="10" t="s">
        <v>2236</v>
      </c>
      <c r="E185" s="9" t="s">
        <v>8</v>
      </c>
      <c r="F185" s="34">
        <v>0.81</v>
      </c>
      <c r="G185" s="11">
        <v>585.84</v>
      </c>
      <c r="H185" s="11">
        <v>585.84</v>
      </c>
      <c r="I185" s="12">
        <v>0.2034</v>
      </c>
      <c r="J185" s="13">
        <v>705</v>
      </c>
      <c r="K185" s="11">
        <f t="shared" si="12"/>
        <v>571.04999999999995</v>
      </c>
    </row>
    <row r="186" spans="1:11" x14ac:dyDescent="0.25">
      <c r="A186" s="19" t="s">
        <v>1594</v>
      </c>
      <c r="B186" s="22" t="s">
        <v>1595</v>
      </c>
      <c r="C186" s="43"/>
      <c r="D186" s="44"/>
      <c r="E186" s="43"/>
      <c r="F186" s="33"/>
      <c r="G186" s="45"/>
      <c r="H186" s="45"/>
      <c r="I186" s="46"/>
      <c r="J186" s="47"/>
      <c r="K186" s="27">
        <f>SUM(K187:K189)</f>
        <v>1525.46</v>
      </c>
    </row>
    <row r="187" spans="1:11" ht="85.5" x14ac:dyDescent="0.25">
      <c r="A187" s="9" t="s">
        <v>1596</v>
      </c>
      <c r="B187" s="9" t="s">
        <v>139</v>
      </c>
      <c r="C187" s="9" t="s">
        <v>45</v>
      </c>
      <c r="D187" s="10" t="s">
        <v>140</v>
      </c>
      <c r="E187" s="9" t="s">
        <v>6</v>
      </c>
      <c r="F187" s="34">
        <v>4.51</v>
      </c>
      <c r="G187" s="11" t="s">
        <v>141</v>
      </c>
      <c r="H187" s="11" t="s">
        <v>141</v>
      </c>
      <c r="I187" s="12">
        <v>0.2034</v>
      </c>
      <c r="J187" s="13">
        <v>63.97</v>
      </c>
      <c r="K187" s="11">
        <f t="shared" si="12"/>
        <v>288.5</v>
      </c>
    </row>
    <row r="188" spans="1:11" ht="71.25" x14ac:dyDescent="0.25">
      <c r="A188" s="9" t="s">
        <v>1597</v>
      </c>
      <c r="B188" s="9" t="s">
        <v>174</v>
      </c>
      <c r="C188" s="9" t="s">
        <v>45</v>
      </c>
      <c r="D188" s="10" t="s">
        <v>175</v>
      </c>
      <c r="E188" s="9" t="s">
        <v>13</v>
      </c>
      <c r="F188" s="34">
        <v>65.209999999999994</v>
      </c>
      <c r="G188" s="11" t="s">
        <v>176</v>
      </c>
      <c r="H188" s="11" t="s">
        <v>176</v>
      </c>
      <c r="I188" s="12">
        <v>0.2034</v>
      </c>
      <c r="J188" s="13">
        <v>14.32</v>
      </c>
      <c r="K188" s="11">
        <f t="shared" si="12"/>
        <v>933.81</v>
      </c>
    </row>
    <row r="189" spans="1:11" ht="85.5" x14ac:dyDescent="0.25">
      <c r="A189" s="9" t="s">
        <v>1598</v>
      </c>
      <c r="B189" s="9" t="s">
        <v>1029</v>
      </c>
      <c r="C189" s="9" t="s">
        <v>2218</v>
      </c>
      <c r="D189" s="10" t="s">
        <v>2236</v>
      </c>
      <c r="E189" s="9" t="s">
        <v>8</v>
      </c>
      <c r="F189" s="34">
        <v>0.43</v>
      </c>
      <c r="G189" s="11">
        <v>585.84</v>
      </c>
      <c r="H189" s="11">
        <v>585.84</v>
      </c>
      <c r="I189" s="12">
        <v>0.2034</v>
      </c>
      <c r="J189" s="13">
        <v>705</v>
      </c>
      <c r="K189" s="11">
        <f t="shared" si="12"/>
        <v>303.14999999999998</v>
      </c>
    </row>
    <row r="190" spans="1:11" x14ac:dyDescent="0.25">
      <c r="A190" s="19" t="s">
        <v>1599</v>
      </c>
      <c r="B190" s="22" t="s">
        <v>1600</v>
      </c>
      <c r="C190" s="43"/>
      <c r="D190" s="44"/>
      <c r="E190" s="43"/>
      <c r="F190" s="33"/>
      <c r="G190" s="45"/>
      <c r="H190" s="45"/>
      <c r="I190" s="46"/>
      <c r="J190" s="47"/>
      <c r="K190" s="27">
        <f>K191</f>
        <v>964553.73</v>
      </c>
    </row>
    <row r="191" spans="1:11" ht="171" x14ac:dyDescent="0.25">
      <c r="A191" s="9" t="s">
        <v>1601</v>
      </c>
      <c r="B191" s="9" t="s">
        <v>217</v>
      </c>
      <c r="C191" s="9" t="s">
        <v>45</v>
      </c>
      <c r="D191" s="10" t="s">
        <v>2331</v>
      </c>
      <c r="E191" s="9" t="s">
        <v>13</v>
      </c>
      <c r="F191" s="34">
        <v>61475.7</v>
      </c>
      <c r="G191" s="11" t="s">
        <v>218</v>
      </c>
      <c r="H191" s="11" t="s">
        <v>218</v>
      </c>
      <c r="I191" s="12">
        <v>0.2034</v>
      </c>
      <c r="J191" s="13">
        <v>15.69</v>
      </c>
      <c r="K191" s="11">
        <f t="shared" si="12"/>
        <v>964553.73</v>
      </c>
    </row>
    <row r="192" spans="1:11" x14ac:dyDescent="0.25">
      <c r="A192" s="19" t="s">
        <v>1602</v>
      </c>
      <c r="B192" s="22" t="s">
        <v>1603</v>
      </c>
      <c r="C192" s="43"/>
      <c r="D192" s="44"/>
      <c r="E192" s="43"/>
      <c r="F192" s="33"/>
      <c r="G192" s="45"/>
      <c r="H192" s="45"/>
      <c r="I192" s="46"/>
      <c r="J192" s="47"/>
      <c r="K192" s="27">
        <f>SUM(K193:K202)</f>
        <v>204631.31000000003</v>
      </c>
    </row>
    <row r="193" spans="1:11" x14ac:dyDescent="0.25">
      <c r="A193" s="19" t="s">
        <v>1604</v>
      </c>
      <c r="B193" s="22" t="s">
        <v>1605</v>
      </c>
      <c r="C193" s="43"/>
      <c r="D193" s="44"/>
      <c r="E193" s="43"/>
      <c r="F193" s="33"/>
      <c r="G193" s="45"/>
      <c r="H193" s="45"/>
      <c r="I193" s="46"/>
      <c r="J193" s="47"/>
      <c r="K193" s="45"/>
    </row>
    <row r="194" spans="1:11" ht="85.5" x14ac:dyDescent="0.25">
      <c r="A194" s="9" t="s">
        <v>1606</v>
      </c>
      <c r="B194" s="9" t="s">
        <v>117</v>
      </c>
      <c r="C194" s="9" t="s">
        <v>45</v>
      </c>
      <c r="D194" s="10" t="s">
        <v>118</v>
      </c>
      <c r="E194" s="9" t="s">
        <v>6</v>
      </c>
      <c r="F194" s="34">
        <v>2036.81</v>
      </c>
      <c r="G194" s="11" t="s">
        <v>77</v>
      </c>
      <c r="H194" s="11" t="s">
        <v>77</v>
      </c>
      <c r="I194" s="12">
        <v>0.2034</v>
      </c>
      <c r="J194" s="13">
        <v>5.17</v>
      </c>
      <c r="K194" s="11">
        <f t="shared" si="12"/>
        <v>10530.31</v>
      </c>
    </row>
    <row r="195" spans="1:11" ht="71.25" x14ac:dyDescent="0.25">
      <c r="A195" s="9" t="s">
        <v>1607</v>
      </c>
      <c r="B195" s="9" t="s">
        <v>114</v>
      </c>
      <c r="C195" s="9" t="s">
        <v>45</v>
      </c>
      <c r="D195" s="10" t="s">
        <v>115</v>
      </c>
      <c r="E195" s="9" t="s">
        <v>8</v>
      </c>
      <c r="F195" s="34">
        <v>101.84</v>
      </c>
      <c r="G195" s="11" t="s">
        <v>116</v>
      </c>
      <c r="H195" s="11" t="s">
        <v>116</v>
      </c>
      <c r="I195" s="12">
        <v>0.2034</v>
      </c>
      <c r="J195" s="13">
        <v>235.94</v>
      </c>
      <c r="K195" s="11">
        <f t="shared" si="12"/>
        <v>24028.13</v>
      </c>
    </row>
    <row r="196" spans="1:11" ht="71.25" x14ac:dyDescent="0.25">
      <c r="A196" s="9" t="s">
        <v>1608</v>
      </c>
      <c r="B196" s="9" t="s">
        <v>122</v>
      </c>
      <c r="C196" s="9" t="s">
        <v>45</v>
      </c>
      <c r="D196" s="10" t="s">
        <v>123</v>
      </c>
      <c r="E196" s="9" t="s">
        <v>6</v>
      </c>
      <c r="F196" s="34">
        <v>2036.81</v>
      </c>
      <c r="G196" s="11" t="s">
        <v>78</v>
      </c>
      <c r="H196" s="11" t="s">
        <v>78</v>
      </c>
      <c r="I196" s="12">
        <v>0.2034</v>
      </c>
      <c r="J196" s="13">
        <v>2.17</v>
      </c>
      <c r="K196" s="11">
        <f t="shared" si="12"/>
        <v>4419.88</v>
      </c>
    </row>
    <row r="197" spans="1:11" ht="99.75" x14ac:dyDescent="0.25">
      <c r="A197" s="9" t="s">
        <v>1609</v>
      </c>
      <c r="B197" s="9" t="s">
        <v>940</v>
      </c>
      <c r="C197" s="9" t="s">
        <v>45</v>
      </c>
      <c r="D197" s="10" t="s">
        <v>941</v>
      </c>
      <c r="E197" s="9" t="s">
        <v>8</v>
      </c>
      <c r="F197" s="34">
        <v>142.58000000000001</v>
      </c>
      <c r="G197" s="11" t="s">
        <v>942</v>
      </c>
      <c r="H197" s="11" t="s">
        <v>942</v>
      </c>
      <c r="I197" s="12">
        <v>0.2034</v>
      </c>
      <c r="J197" s="13">
        <v>783.06</v>
      </c>
      <c r="K197" s="11">
        <f t="shared" si="12"/>
        <v>111648.69</v>
      </c>
    </row>
    <row r="198" spans="1:11" x14ac:dyDescent="0.25">
      <c r="A198" s="19" t="s">
        <v>1610</v>
      </c>
      <c r="B198" s="22" t="s">
        <v>1611</v>
      </c>
      <c r="C198" s="19"/>
      <c r="D198" s="28"/>
      <c r="E198" s="19"/>
      <c r="F198" s="33"/>
      <c r="G198" s="27"/>
      <c r="H198" s="27"/>
      <c r="I198" s="21"/>
      <c r="J198" s="20"/>
      <c r="K198" s="27"/>
    </row>
    <row r="199" spans="1:11" ht="85.5" x14ac:dyDescent="0.25">
      <c r="A199" s="9" t="s">
        <v>1612</v>
      </c>
      <c r="B199" s="9" t="s">
        <v>117</v>
      </c>
      <c r="C199" s="9" t="s">
        <v>45</v>
      </c>
      <c r="D199" s="10" t="s">
        <v>118</v>
      </c>
      <c r="E199" s="9" t="s">
        <v>6</v>
      </c>
      <c r="F199" s="34">
        <v>730.26</v>
      </c>
      <c r="G199" s="11" t="s">
        <v>77</v>
      </c>
      <c r="H199" s="11" t="s">
        <v>77</v>
      </c>
      <c r="I199" s="12">
        <v>0.2034</v>
      </c>
      <c r="J199" s="13">
        <v>5.17</v>
      </c>
      <c r="K199" s="11">
        <f t="shared" si="12"/>
        <v>3775.44</v>
      </c>
    </row>
    <row r="200" spans="1:11" ht="71.25" x14ac:dyDescent="0.25">
      <c r="A200" s="9" t="s">
        <v>1613</v>
      </c>
      <c r="B200" s="9" t="s">
        <v>114</v>
      </c>
      <c r="C200" s="9" t="s">
        <v>45</v>
      </c>
      <c r="D200" s="10" t="s">
        <v>115</v>
      </c>
      <c r="E200" s="9" t="s">
        <v>8</v>
      </c>
      <c r="F200" s="34">
        <v>36.51</v>
      </c>
      <c r="G200" s="11" t="s">
        <v>116</v>
      </c>
      <c r="H200" s="11" t="s">
        <v>116</v>
      </c>
      <c r="I200" s="12">
        <v>0.2034</v>
      </c>
      <c r="J200" s="13">
        <v>235.94</v>
      </c>
      <c r="K200" s="11">
        <f t="shared" si="12"/>
        <v>8614.17</v>
      </c>
    </row>
    <row r="201" spans="1:11" ht="71.25" x14ac:dyDescent="0.25">
      <c r="A201" s="9" t="s">
        <v>1614</v>
      </c>
      <c r="B201" s="9" t="s">
        <v>122</v>
      </c>
      <c r="C201" s="9" t="s">
        <v>45</v>
      </c>
      <c r="D201" s="10" t="s">
        <v>123</v>
      </c>
      <c r="E201" s="9" t="s">
        <v>6</v>
      </c>
      <c r="F201" s="34">
        <v>730.26</v>
      </c>
      <c r="G201" s="11" t="s">
        <v>78</v>
      </c>
      <c r="H201" s="11" t="s">
        <v>78</v>
      </c>
      <c r="I201" s="12">
        <v>0.2034</v>
      </c>
      <c r="J201" s="13">
        <v>2.17</v>
      </c>
      <c r="K201" s="11">
        <f t="shared" si="12"/>
        <v>1584.66</v>
      </c>
    </row>
    <row r="202" spans="1:11" ht="99.75" x14ac:dyDescent="0.25">
      <c r="A202" s="9" t="s">
        <v>1615</v>
      </c>
      <c r="B202" s="9" t="s">
        <v>940</v>
      </c>
      <c r="C202" s="9" t="s">
        <v>45</v>
      </c>
      <c r="D202" s="10" t="s">
        <v>941</v>
      </c>
      <c r="E202" s="9" t="s">
        <v>8</v>
      </c>
      <c r="F202" s="34">
        <v>51.12</v>
      </c>
      <c r="G202" s="11" t="s">
        <v>942</v>
      </c>
      <c r="H202" s="11" t="s">
        <v>942</v>
      </c>
      <c r="I202" s="12">
        <v>0.2034</v>
      </c>
      <c r="J202" s="13">
        <v>783.06</v>
      </c>
      <c r="K202" s="11">
        <f t="shared" si="12"/>
        <v>40030.03</v>
      </c>
    </row>
    <row r="203" spans="1:11" x14ac:dyDescent="0.25">
      <c r="A203" s="19" t="s">
        <v>2237</v>
      </c>
      <c r="B203" s="22" t="s">
        <v>2238</v>
      </c>
      <c r="C203" s="19"/>
      <c r="D203" s="28"/>
      <c r="E203" s="19"/>
      <c r="F203" s="33"/>
      <c r="G203" s="27"/>
      <c r="H203" s="27"/>
      <c r="I203" s="21"/>
      <c r="J203" s="20"/>
      <c r="K203" s="27">
        <f>K204</f>
        <v>6327.36</v>
      </c>
    </row>
    <row r="204" spans="1:11" ht="71.25" x14ac:dyDescent="0.25">
      <c r="A204" s="9" t="s">
        <v>2277</v>
      </c>
      <c r="B204" s="9">
        <v>20006001</v>
      </c>
      <c r="C204" s="9" t="s">
        <v>995</v>
      </c>
      <c r="D204" s="10" t="s">
        <v>2332</v>
      </c>
      <c r="E204" s="9" t="s">
        <v>1</v>
      </c>
      <c r="F204" s="34">
        <v>2</v>
      </c>
      <c r="G204" s="11">
        <v>2628.95</v>
      </c>
      <c r="H204" s="11">
        <v>2628.95</v>
      </c>
      <c r="I204" s="12">
        <v>0.2034</v>
      </c>
      <c r="J204" s="13">
        <v>3163.68</v>
      </c>
      <c r="K204" s="11">
        <f t="shared" ref="K204" si="13">ROUND(F204*J204,2)</f>
        <v>6327.36</v>
      </c>
    </row>
    <row r="205" spans="1:11" x14ac:dyDescent="0.25">
      <c r="A205" s="19" t="s">
        <v>1616</v>
      </c>
      <c r="B205" s="22" t="s">
        <v>1617</v>
      </c>
      <c r="C205" s="19"/>
      <c r="D205" s="28"/>
      <c r="E205" s="19"/>
      <c r="F205" s="33"/>
      <c r="G205" s="27"/>
      <c r="H205" s="27"/>
      <c r="I205" s="21"/>
      <c r="J205" s="20"/>
      <c r="K205" s="27">
        <f>SUM(K206:K224)/2</f>
        <v>332664.03000000009</v>
      </c>
    </row>
    <row r="206" spans="1:11" x14ac:dyDescent="0.25">
      <c r="A206" s="19" t="s">
        <v>1618</v>
      </c>
      <c r="B206" s="22" t="s">
        <v>982</v>
      </c>
      <c r="C206" s="19"/>
      <c r="D206" s="28"/>
      <c r="E206" s="19"/>
      <c r="F206" s="33"/>
      <c r="G206" s="27"/>
      <c r="H206" s="27"/>
      <c r="I206" s="21"/>
      <c r="J206" s="20"/>
      <c r="K206" s="27">
        <f>K207</f>
        <v>35557.64</v>
      </c>
    </row>
    <row r="207" spans="1:11" ht="99.75" x14ac:dyDescent="0.25">
      <c r="A207" s="9" t="s">
        <v>1619</v>
      </c>
      <c r="B207" s="9" t="s">
        <v>891</v>
      </c>
      <c r="C207" s="9" t="s">
        <v>45</v>
      </c>
      <c r="D207" s="10" t="s">
        <v>892</v>
      </c>
      <c r="E207" s="9" t="s">
        <v>6</v>
      </c>
      <c r="F207" s="34">
        <v>122.25</v>
      </c>
      <c r="G207" s="11" t="s">
        <v>893</v>
      </c>
      <c r="H207" s="11" t="s">
        <v>893</v>
      </c>
      <c r="I207" s="12">
        <v>0.2034</v>
      </c>
      <c r="J207" s="13">
        <v>290.86</v>
      </c>
      <c r="K207" s="11">
        <f t="shared" si="12"/>
        <v>35557.64</v>
      </c>
    </row>
    <row r="208" spans="1:11" x14ac:dyDescent="0.25">
      <c r="A208" s="19" t="s">
        <v>1620</v>
      </c>
      <c r="B208" s="22" t="s">
        <v>1621</v>
      </c>
      <c r="C208" s="19"/>
      <c r="D208" s="28"/>
      <c r="E208" s="19"/>
      <c r="F208" s="33"/>
      <c r="G208" s="27"/>
      <c r="H208" s="27"/>
      <c r="I208" s="21"/>
      <c r="J208" s="20"/>
      <c r="K208" s="27">
        <f>SUM(K209:K213)</f>
        <v>181109.40999999997</v>
      </c>
    </row>
    <row r="209" spans="1:11" ht="114" x14ac:dyDescent="0.25">
      <c r="A209" s="9" t="s">
        <v>1622</v>
      </c>
      <c r="B209" s="9" t="s">
        <v>882</v>
      </c>
      <c r="C209" s="9" t="s">
        <v>45</v>
      </c>
      <c r="D209" s="10" t="s">
        <v>883</v>
      </c>
      <c r="E209" s="9" t="s">
        <v>6</v>
      </c>
      <c r="F209" s="34">
        <v>1406.55</v>
      </c>
      <c r="G209" s="11" t="s">
        <v>884</v>
      </c>
      <c r="H209" s="11" t="s">
        <v>884</v>
      </c>
      <c r="I209" s="12">
        <v>0.2034</v>
      </c>
      <c r="J209" s="13">
        <v>100.92</v>
      </c>
      <c r="K209" s="11">
        <f t="shared" si="12"/>
        <v>141949.03</v>
      </c>
    </row>
    <row r="210" spans="1:11" ht="114" x14ac:dyDescent="0.25">
      <c r="A210" s="9" t="s">
        <v>1623</v>
      </c>
      <c r="B210" s="9" t="s">
        <v>879</v>
      </c>
      <c r="C210" s="9" t="s">
        <v>45</v>
      </c>
      <c r="D210" s="10" t="s">
        <v>880</v>
      </c>
      <c r="E210" s="9" t="s">
        <v>6</v>
      </c>
      <c r="F210" s="34">
        <v>345.27</v>
      </c>
      <c r="G210" s="11" t="s">
        <v>881</v>
      </c>
      <c r="H210" s="11" t="s">
        <v>881</v>
      </c>
      <c r="I210" s="12">
        <v>0.2034</v>
      </c>
      <c r="J210" s="13">
        <v>74.760000000000005</v>
      </c>
      <c r="K210" s="11">
        <f t="shared" si="12"/>
        <v>25812.39</v>
      </c>
    </row>
    <row r="211" spans="1:11" ht="99.75" x14ac:dyDescent="0.25">
      <c r="A211" s="9" t="s">
        <v>1624</v>
      </c>
      <c r="B211" s="9" t="s">
        <v>885</v>
      </c>
      <c r="C211" s="9" t="s">
        <v>45</v>
      </c>
      <c r="D211" s="10" t="s">
        <v>886</v>
      </c>
      <c r="E211" s="9" t="s">
        <v>6</v>
      </c>
      <c r="F211" s="34">
        <v>9.36</v>
      </c>
      <c r="G211" s="11" t="s">
        <v>887</v>
      </c>
      <c r="H211" s="11" t="s">
        <v>887</v>
      </c>
      <c r="I211" s="12">
        <v>0.2034</v>
      </c>
      <c r="J211" s="13">
        <v>121.71</v>
      </c>
      <c r="K211" s="11">
        <f t="shared" si="12"/>
        <v>1139.21</v>
      </c>
    </row>
    <row r="212" spans="1:11" ht="114" x14ac:dyDescent="0.25">
      <c r="A212" s="9" t="s">
        <v>1625</v>
      </c>
      <c r="B212" s="9" t="s">
        <v>888</v>
      </c>
      <c r="C212" s="9" t="s">
        <v>45</v>
      </c>
      <c r="D212" s="10" t="s">
        <v>889</v>
      </c>
      <c r="E212" s="9" t="s">
        <v>6</v>
      </c>
      <c r="F212" s="34">
        <v>6.85</v>
      </c>
      <c r="G212" s="11" t="s">
        <v>890</v>
      </c>
      <c r="H212" s="11" t="s">
        <v>890</v>
      </c>
      <c r="I212" s="12">
        <v>0.2034</v>
      </c>
      <c r="J212" s="13">
        <v>128.16999999999999</v>
      </c>
      <c r="K212" s="11">
        <f t="shared" si="12"/>
        <v>877.96</v>
      </c>
    </row>
    <row r="213" spans="1:11" ht="57" x14ac:dyDescent="0.25">
      <c r="A213" s="9" t="s">
        <v>1626</v>
      </c>
      <c r="B213" s="9" t="s">
        <v>211</v>
      </c>
      <c r="C213" s="9" t="s">
        <v>45</v>
      </c>
      <c r="D213" s="10" t="s">
        <v>212</v>
      </c>
      <c r="E213" s="9" t="s">
        <v>7</v>
      </c>
      <c r="F213" s="34">
        <v>706.41</v>
      </c>
      <c r="G213" s="11" t="s">
        <v>213</v>
      </c>
      <c r="H213" s="11" t="s">
        <v>213</v>
      </c>
      <c r="I213" s="12">
        <v>0.2034</v>
      </c>
      <c r="J213" s="13">
        <v>16.04</v>
      </c>
      <c r="K213" s="11">
        <f t="shared" si="12"/>
        <v>11330.82</v>
      </c>
    </row>
    <row r="214" spans="1:11" x14ac:dyDescent="0.25">
      <c r="A214" s="19" t="s">
        <v>1627</v>
      </c>
      <c r="B214" s="22" t="s">
        <v>1628</v>
      </c>
      <c r="C214" s="19"/>
      <c r="D214" s="28"/>
      <c r="E214" s="19"/>
      <c r="F214" s="33"/>
      <c r="G214" s="27"/>
      <c r="H214" s="27"/>
      <c r="I214" s="21"/>
      <c r="J214" s="20"/>
      <c r="K214" s="27">
        <f>SUM(K215:K219)</f>
        <v>70572.350000000006</v>
      </c>
    </row>
    <row r="215" spans="1:11" ht="85.5" x14ac:dyDescent="0.25">
      <c r="A215" s="9" t="s">
        <v>1629</v>
      </c>
      <c r="B215" s="9" t="s">
        <v>896</v>
      </c>
      <c r="C215" s="9" t="s">
        <v>45</v>
      </c>
      <c r="D215" s="10" t="s">
        <v>897</v>
      </c>
      <c r="E215" s="9" t="s">
        <v>6</v>
      </c>
      <c r="F215" s="34">
        <v>25.54</v>
      </c>
      <c r="G215" s="11" t="s">
        <v>898</v>
      </c>
      <c r="H215" s="11" t="s">
        <v>898</v>
      </c>
      <c r="I215" s="12">
        <v>0.2034</v>
      </c>
      <c r="J215" s="13">
        <v>1152.53</v>
      </c>
      <c r="K215" s="11">
        <f t="shared" si="12"/>
        <v>29435.62</v>
      </c>
    </row>
    <row r="216" spans="1:11" ht="57" x14ac:dyDescent="0.25">
      <c r="A216" s="9" t="s">
        <v>1630</v>
      </c>
      <c r="B216" s="9" t="s">
        <v>1030</v>
      </c>
      <c r="C216" s="9" t="s">
        <v>2218</v>
      </c>
      <c r="D216" s="10" t="s">
        <v>2271</v>
      </c>
      <c r="E216" s="9" t="s">
        <v>6</v>
      </c>
      <c r="F216" s="34">
        <v>19.87</v>
      </c>
      <c r="G216" s="11">
        <v>540.30999999999995</v>
      </c>
      <c r="H216" s="11">
        <v>540.30999999999995</v>
      </c>
      <c r="I216" s="12">
        <v>0.2034</v>
      </c>
      <c r="J216" s="13">
        <v>650.21</v>
      </c>
      <c r="K216" s="11">
        <f t="shared" si="12"/>
        <v>12919.67</v>
      </c>
    </row>
    <row r="217" spans="1:11" ht="99.75" x14ac:dyDescent="0.25">
      <c r="A217" s="9" t="s">
        <v>1631</v>
      </c>
      <c r="B217" s="9" t="s">
        <v>894</v>
      </c>
      <c r="C217" s="9" t="s">
        <v>45</v>
      </c>
      <c r="D217" s="10" t="s">
        <v>895</v>
      </c>
      <c r="E217" s="9" t="s">
        <v>6</v>
      </c>
      <c r="F217" s="34">
        <v>48.19</v>
      </c>
      <c r="G217" s="11" t="s">
        <v>711</v>
      </c>
      <c r="H217" s="11" t="s">
        <v>711</v>
      </c>
      <c r="I217" s="12">
        <v>0.2034</v>
      </c>
      <c r="J217" s="13">
        <v>69.099999999999994</v>
      </c>
      <c r="K217" s="11">
        <f t="shared" si="12"/>
        <v>3329.93</v>
      </c>
    </row>
    <row r="218" spans="1:11" ht="42.75" x14ac:dyDescent="0.25">
      <c r="A218" s="9" t="s">
        <v>1632</v>
      </c>
      <c r="B218" s="9" t="s">
        <v>1031</v>
      </c>
      <c r="C218" s="9" t="s">
        <v>2218</v>
      </c>
      <c r="D218" s="10" t="s">
        <v>1032</v>
      </c>
      <c r="E218" s="9" t="s">
        <v>6</v>
      </c>
      <c r="F218" s="34">
        <v>7.2</v>
      </c>
      <c r="G218" s="11">
        <v>590.25</v>
      </c>
      <c r="H218" s="11">
        <v>590.25</v>
      </c>
      <c r="I218" s="12">
        <v>0.2034</v>
      </c>
      <c r="J218" s="13">
        <v>710.31</v>
      </c>
      <c r="K218" s="11">
        <f t="shared" si="12"/>
        <v>5114.2299999999996</v>
      </c>
    </row>
    <row r="219" spans="1:11" ht="28.5" x14ac:dyDescent="0.25">
      <c r="A219" s="9" t="s">
        <v>1633</v>
      </c>
      <c r="B219" s="9" t="s">
        <v>1033</v>
      </c>
      <c r="C219" s="9" t="s">
        <v>2218</v>
      </c>
      <c r="D219" s="10" t="s">
        <v>1034</v>
      </c>
      <c r="E219" s="9" t="s">
        <v>6</v>
      </c>
      <c r="F219" s="34">
        <v>168.28</v>
      </c>
      <c r="G219" s="11">
        <v>97.640000000000015</v>
      </c>
      <c r="H219" s="11">
        <v>97.640000000000015</v>
      </c>
      <c r="I219" s="12">
        <v>0.2034</v>
      </c>
      <c r="J219" s="13">
        <v>117.5</v>
      </c>
      <c r="K219" s="11">
        <f t="shared" si="12"/>
        <v>19772.900000000001</v>
      </c>
    </row>
    <row r="220" spans="1:11" x14ac:dyDescent="0.25">
      <c r="A220" s="19" t="s">
        <v>1634</v>
      </c>
      <c r="B220" s="22" t="s">
        <v>1635</v>
      </c>
      <c r="C220" s="19"/>
      <c r="D220" s="28"/>
      <c r="E220" s="19"/>
      <c r="F220" s="33"/>
      <c r="G220" s="27"/>
      <c r="H220" s="27"/>
      <c r="I220" s="21"/>
      <c r="J220" s="20"/>
      <c r="K220" s="27">
        <f>SUM(K221:K224)</f>
        <v>45424.63</v>
      </c>
    </row>
    <row r="221" spans="1:11" ht="114" x14ac:dyDescent="0.25">
      <c r="A221" s="9" t="s">
        <v>1636</v>
      </c>
      <c r="B221" s="9" t="s">
        <v>882</v>
      </c>
      <c r="C221" s="9" t="s">
        <v>45</v>
      </c>
      <c r="D221" s="10" t="s">
        <v>883</v>
      </c>
      <c r="E221" s="9" t="s">
        <v>6</v>
      </c>
      <c r="F221" s="34">
        <v>11.6</v>
      </c>
      <c r="G221" s="11" t="s">
        <v>884</v>
      </c>
      <c r="H221" s="11" t="s">
        <v>884</v>
      </c>
      <c r="I221" s="12">
        <v>0.2034</v>
      </c>
      <c r="J221" s="13">
        <v>100.92</v>
      </c>
      <c r="K221" s="11">
        <f t="shared" si="12"/>
        <v>1170.67</v>
      </c>
    </row>
    <row r="222" spans="1:11" ht="114" x14ac:dyDescent="0.25">
      <c r="A222" s="9" t="s">
        <v>1637</v>
      </c>
      <c r="B222" s="9" t="s">
        <v>879</v>
      </c>
      <c r="C222" s="9" t="s">
        <v>45</v>
      </c>
      <c r="D222" s="10" t="s">
        <v>880</v>
      </c>
      <c r="E222" s="9" t="s">
        <v>6</v>
      </c>
      <c r="F222" s="34">
        <v>536.48</v>
      </c>
      <c r="G222" s="11" t="s">
        <v>881</v>
      </c>
      <c r="H222" s="11" t="s">
        <v>881</v>
      </c>
      <c r="I222" s="12">
        <v>0.2034</v>
      </c>
      <c r="J222" s="13">
        <v>74.760000000000005</v>
      </c>
      <c r="K222" s="11">
        <f t="shared" si="12"/>
        <v>40107.24</v>
      </c>
    </row>
    <row r="223" spans="1:11" ht="57" x14ac:dyDescent="0.25">
      <c r="A223" s="9" t="s">
        <v>1638</v>
      </c>
      <c r="B223" s="9" t="s">
        <v>211</v>
      </c>
      <c r="C223" s="9" t="s">
        <v>45</v>
      </c>
      <c r="D223" s="10" t="s">
        <v>212</v>
      </c>
      <c r="E223" s="9" t="s">
        <v>7</v>
      </c>
      <c r="F223" s="34">
        <v>247.99</v>
      </c>
      <c r="G223" s="11" t="s">
        <v>213</v>
      </c>
      <c r="H223" s="11" t="s">
        <v>213</v>
      </c>
      <c r="I223" s="12">
        <v>0.2034</v>
      </c>
      <c r="J223" s="13">
        <v>16.04</v>
      </c>
      <c r="K223" s="11">
        <f t="shared" si="12"/>
        <v>3977.76</v>
      </c>
    </row>
    <row r="224" spans="1:11" ht="114" x14ac:dyDescent="0.25">
      <c r="A224" s="9" t="s">
        <v>1639</v>
      </c>
      <c r="B224" s="9" t="s">
        <v>879</v>
      </c>
      <c r="C224" s="9" t="s">
        <v>45</v>
      </c>
      <c r="D224" s="10" t="s">
        <v>880</v>
      </c>
      <c r="E224" s="9" t="s">
        <v>6</v>
      </c>
      <c r="F224" s="34">
        <v>2.2599999999999998</v>
      </c>
      <c r="G224" s="11" t="s">
        <v>881</v>
      </c>
      <c r="H224" s="11" t="s">
        <v>881</v>
      </c>
      <c r="I224" s="12">
        <v>0.2034</v>
      </c>
      <c r="J224" s="13">
        <v>74.760000000000005</v>
      </c>
      <c r="K224" s="11">
        <f t="shared" si="12"/>
        <v>168.96</v>
      </c>
    </row>
    <row r="225" spans="1:11" x14ac:dyDescent="0.25">
      <c r="A225" s="19" t="s">
        <v>1640</v>
      </c>
      <c r="B225" s="22" t="s">
        <v>1641</v>
      </c>
      <c r="C225" s="43"/>
      <c r="D225" s="28"/>
      <c r="E225" s="19"/>
      <c r="F225" s="33"/>
      <c r="G225" s="45"/>
      <c r="H225" s="45"/>
      <c r="I225" s="46"/>
      <c r="J225" s="47"/>
      <c r="K225" s="27">
        <f>SUM(K226:K273)/2</f>
        <v>519351.32</v>
      </c>
    </row>
    <row r="226" spans="1:11" x14ac:dyDescent="0.25">
      <c r="A226" s="19" t="s">
        <v>1642</v>
      </c>
      <c r="B226" s="22" t="s">
        <v>1643</v>
      </c>
      <c r="C226" s="43"/>
      <c r="D226" s="28"/>
      <c r="E226" s="19"/>
      <c r="F226" s="33"/>
      <c r="G226" s="45"/>
      <c r="H226" s="45"/>
      <c r="I226" s="46"/>
      <c r="J226" s="47"/>
      <c r="K226" s="27">
        <f>SUM(K227:K230)</f>
        <v>37743.68</v>
      </c>
    </row>
    <row r="227" spans="1:11" ht="114" x14ac:dyDescent="0.25">
      <c r="A227" s="9" t="s">
        <v>1644</v>
      </c>
      <c r="B227" s="9" t="s">
        <v>1035</v>
      </c>
      <c r="C227" s="9" t="s">
        <v>2218</v>
      </c>
      <c r="D227" s="10" t="s">
        <v>1036</v>
      </c>
      <c r="E227" s="9" t="s">
        <v>1</v>
      </c>
      <c r="F227" s="34">
        <v>9</v>
      </c>
      <c r="G227" s="11">
        <v>1364.05</v>
      </c>
      <c r="H227" s="11">
        <v>1364.05</v>
      </c>
      <c r="I227" s="12">
        <v>0.2034</v>
      </c>
      <c r="J227" s="13">
        <v>1641.5</v>
      </c>
      <c r="K227" s="11">
        <f t="shared" si="12"/>
        <v>14773.5</v>
      </c>
    </row>
    <row r="228" spans="1:11" ht="114" x14ac:dyDescent="0.25">
      <c r="A228" s="9" t="s">
        <v>1645</v>
      </c>
      <c r="B228" s="9" t="s">
        <v>1037</v>
      </c>
      <c r="C228" s="9" t="s">
        <v>2218</v>
      </c>
      <c r="D228" s="10" t="s">
        <v>1038</v>
      </c>
      <c r="E228" s="9" t="s">
        <v>1</v>
      </c>
      <c r="F228" s="34">
        <v>6</v>
      </c>
      <c r="G228" s="11">
        <v>1825.3200000000002</v>
      </c>
      <c r="H228" s="11">
        <v>1825.3200000000002</v>
      </c>
      <c r="I228" s="12">
        <v>0.2034</v>
      </c>
      <c r="J228" s="13">
        <v>2196.59</v>
      </c>
      <c r="K228" s="11">
        <f t="shared" si="12"/>
        <v>13179.54</v>
      </c>
    </row>
    <row r="229" spans="1:11" ht="142.5" x14ac:dyDescent="0.25">
      <c r="A229" s="9" t="s">
        <v>1646</v>
      </c>
      <c r="B229" s="9" t="s">
        <v>1039</v>
      </c>
      <c r="C229" s="9" t="s">
        <v>2218</v>
      </c>
      <c r="D229" s="10" t="s">
        <v>1040</v>
      </c>
      <c r="E229" s="9" t="s">
        <v>1</v>
      </c>
      <c r="F229" s="34">
        <v>5</v>
      </c>
      <c r="G229" s="11">
        <v>1364.05</v>
      </c>
      <c r="H229" s="11">
        <v>1364.05</v>
      </c>
      <c r="I229" s="12">
        <v>0.2034</v>
      </c>
      <c r="J229" s="13">
        <v>1641.5</v>
      </c>
      <c r="K229" s="11">
        <f t="shared" si="12"/>
        <v>8207.5</v>
      </c>
    </row>
    <row r="230" spans="1:11" ht="71.25" x14ac:dyDescent="0.25">
      <c r="A230" s="9" t="s">
        <v>1647</v>
      </c>
      <c r="B230" s="9" t="s">
        <v>1041</v>
      </c>
      <c r="C230" s="9" t="s">
        <v>2218</v>
      </c>
      <c r="D230" s="10" t="s">
        <v>1042</v>
      </c>
      <c r="E230" s="9" t="s">
        <v>6</v>
      </c>
      <c r="F230" s="34">
        <v>4.5999999999999996</v>
      </c>
      <c r="G230" s="11">
        <v>285.99</v>
      </c>
      <c r="H230" s="11">
        <v>285.99</v>
      </c>
      <c r="I230" s="12">
        <v>0.2034</v>
      </c>
      <c r="J230" s="13">
        <v>344.16</v>
      </c>
      <c r="K230" s="11">
        <f t="shared" si="12"/>
        <v>1583.14</v>
      </c>
    </row>
    <row r="231" spans="1:11" x14ac:dyDescent="0.25">
      <c r="A231" s="19" t="s">
        <v>1648</v>
      </c>
      <c r="B231" s="22" t="s">
        <v>1649</v>
      </c>
      <c r="C231" s="19"/>
      <c r="D231" s="28"/>
      <c r="E231" s="19"/>
      <c r="F231" s="33"/>
      <c r="G231" s="27"/>
      <c r="H231" s="27"/>
      <c r="I231" s="21"/>
      <c r="J231" s="20"/>
      <c r="K231" s="27">
        <f>SUM(K232:K234)</f>
        <v>5064.2199999999993</v>
      </c>
    </row>
    <row r="232" spans="1:11" ht="42.75" x14ac:dyDescent="0.25">
      <c r="A232" s="9" t="s">
        <v>1650</v>
      </c>
      <c r="B232" s="9" t="s">
        <v>106</v>
      </c>
      <c r="C232" s="9" t="s">
        <v>45</v>
      </c>
      <c r="D232" s="10" t="s">
        <v>107</v>
      </c>
      <c r="E232" s="9" t="s">
        <v>1</v>
      </c>
      <c r="F232" s="34">
        <v>11</v>
      </c>
      <c r="G232" s="11" t="s">
        <v>108</v>
      </c>
      <c r="H232" s="11" t="s">
        <v>108</v>
      </c>
      <c r="I232" s="12">
        <v>0.2034</v>
      </c>
      <c r="J232" s="13">
        <v>105.67</v>
      </c>
      <c r="K232" s="11">
        <f t="shared" si="12"/>
        <v>1162.3699999999999</v>
      </c>
    </row>
    <row r="233" spans="1:11" ht="71.25" x14ac:dyDescent="0.25">
      <c r="A233" s="9" t="s">
        <v>1651</v>
      </c>
      <c r="B233" s="9" t="s">
        <v>798</v>
      </c>
      <c r="C233" s="9" t="s">
        <v>45</v>
      </c>
      <c r="D233" s="10" t="s">
        <v>799</v>
      </c>
      <c r="E233" s="9" t="s">
        <v>1</v>
      </c>
      <c r="F233" s="34">
        <v>6</v>
      </c>
      <c r="G233" s="11" t="s">
        <v>800</v>
      </c>
      <c r="H233" s="11" t="s">
        <v>800</v>
      </c>
      <c r="I233" s="12">
        <v>0.2034</v>
      </c>
      <c r="J233" s="13">
        <v>407.78</v>
      </c>
      <c r="K233" s="11">
        <f t="shared" si="12"/>
        <v>2446.6799999999998</v>
      </c>
    </row>
    <row r="234" spans="1:11" ht="42.75" x14ac:dyDescent="0.25">
      <c r="A234" s="9" t="s">
        <v>1652</v>
      </c>
      <c r="B234" s="9" t="s">
        <v>1043</v>
      </c>
      <c r="C234" s="9" t="s">
        <v>2218</v>
      </c>
      <c r="D234" s="10" t="s">
        <v>1044</v>
      </c>
      <c r="E234" s="9" t="s">
        <v>6</v>
      </c>
      <c r="F234" s="34">
        <v>6.4</v>
      </c>
      <c r="G234" s="11">
        <v>188.94</v>
      </c>
      <c r="H234" s="11">
        <v>188.94</v>
      </c>
      <c r="I234" s="12">
        <v>0.2034</v>
      </c>
      <c r="J234" s="13">
        <v>227.37</v>
      </c>
      <c r="K234" s="11">
        <f t="shared" ref="K234:K297" si="14">ROUND(F234*J234,2)</f>
        <v>1455.17</v>
      </c>
    </row>
    <row r="235" spans="1:11" x14ac:dyDescent="0.25">
      <c r="A235" s="19" t="s">
        <v>1653</v>
      </c>
      <c r="B235" s="22" t="s">
        <v>1654</v>
      </c>
      <c r="C235" s="19"/>
      <c r="D235" s="28"/>
      <c r="E235" s="19"/>
      <c r="F235" s="33"/>
      <c r="G235" s="27"/>
      <c r="H235" s="27"/>
      <c r="I235" s="21"/>
      <c r="J235" s="20"/>
      <c r="K235" s="27">
        <f>SUM(K236:K246)</f>
        <v>78582.529999999984</v>
      </c>
    </row>
    <row r="236" spans="1:11" ht="85.5" x14ac:dyDescent="0.25">
      <c r="A236" s="9" t="s">
        <v>1655</v>
      </c>
      <c r="B236" s="9" t="s">
        <v>1045</v>
      </c>
      <c r="C236" s="9" t="s">
        <v>2218</v>
      </c>
      <c r="D236" s="10" t="s">
        <v>1046</v>
      </c>
      <c r="E236" s="9" t="s">
        <v>6</v>
      </c>
      <c r="F236" s="34">
        <v>4.2</v>
      </c>
      <c r="G236" s="11">
        <v>471.22</v>
      </c>
      <c r="H236" s="11">
        <v>471.22</v>
      </c>
      <c r="I236" s="12">
        <v>0.2034</v>
      </c>
      <c r="J236" s="13">
        <v>567.07000000000005</v>
      </c>
      <c r="K236" s="11">
        <f t="shared" si="14"/>
        <v>2381.69</v>
      </c>
    </row>
    <row r="237" spans="1:11" ht="114" x14ac:dyDescent="0.25">
      <c r="A237" s="9" t="s">
        <v>1656</v>
      </c>
      <c r="B237" s="9" t="s">
        <v>1047</v>
      </c>
      <c r="C237" s="9" t="s">
        <v>2218</v>
      </c>
      <c r="D237" s="10" t="s">
        <v>1048</v>
      </c>
      <c r="E237" s="9" t="s">
        <v>6</v>
      </c>
      <c r="F237" s="34">
        <v>3.78</v>
      </c>
      <c r="G237" s="11">
        <v>671.33</v>
      </c>
      <c r="H237" s="11">
        <v>671.33</v>
      </c>
      <c r="I237" s="12">
        <v>0.2034</v>
      </c>
      <c r="J237" s="13">
        <v>807.88</v>
      </c>
      <c r="K237" s="11">
        <f t="shared" si="14"/>
        <v>3053.79</v>
      </c>
    </row>
    <row r="238" spans="1:11" ht="114" x14ac:dyDescent="0.25">
      <c r="A238" s="9" t="s">
        <v>1657</v>
      </c>
      <c r="B238" s="9" t="s">
        <v>1049</v>
      </c>
      <c r="C238" s="9" t="s">
        <v>2218</v>
      </c>
      <c r="D238" s="10" t="s">
        <v>1050</v>
      </c>
      <c r="E238" s="9" t="s">
        <v>6</v>
      </c>
      <c r="F238" s="34">
        <v>11.34</v>
      </c>
      <c r="G238" s="11">
        <v>671.33</v>
      </c>
      <c r="H238" s="11">
        <v>671.33</v>
      </c>
      <c r="I238" s="12">
        <v>0.2034</v>
      </c>
      <c r="J238" s="13">
        <v>807.88</v>
      </c>
      <c r="K238" s="11">
        <f t="shared" si="14"/>
        <v>9161.36</v>
      </c>
    </row>
    <row r="239" spans="1:11" ht="114" x14ac:dyDescent="0.25">
      <c r="A239" s="9" t="s">
        <v>1658</v>
      </c>
      <c r="B239" s="9" t="s">
        <v>1051</v>
      </c>
      <c r="C239" s="9" t="s">
        <v>2218</v>
      </c>
      <c r="D239" s="10" t="s">
        <v>1052</v>
      </c>
      <c r="E239" s="9" t="s">
        <v>6</v>
      </c>
      <c r="F239" s="34">
        <v>6.6</v>
      </c>
      <c r="G239" s="11">
        <v>671.33</v>
      </c>
      <c r="H239" s="11">
        <v>671.33</v>
      </c>
      <c r="I239" s="12">
        <v>0.2034</v>
      </c>
      <c r="J239" s="13">
        <v>807.88</v>
      </c>
      <c r="K239" s="11">
        <f t="shared" si="14"/>
        <v>5332.01</v>
      </c>
    </row>
    <row r="240" spans="1:11" ht="114" x14ac:dyDescent="0.25">
      <c r="A240" s="9" t="s">
        <v>1659</v>
      </c>
      <c r="B240" s="9" t="s">
        <v>1053</v>
      </c>
      <c r="C240" s="9" t="s">
        <v>2218</v>
      </c>
      <c r="D240" s="10" t="s">
        <v>1054</v>
      </c>
      <c r="E240" s="9" t="s">
        <v>6</v>
      </c>
      <c r="F240" s="34">
        <v>6.93</v>
      </c>
      <c r="G240" s="11">
        <v>671.33</v>
      </c>
      <c r="H240" s="11">
        <v>671.33</v>
      </c>
      <c r="I240" s="12">
        <v>0.2034</v>
      </c>
      <c r="J240" s="13">
        <v>807.88</v>
      </c>
      <c r="K240" s="11">
        <f t="shared" si="14"/>
        <v>5598.61</v>
      </c>
    </row>
    <row r="241" spans="1:11" ht="99.75" x14ac:dyDescent="0.25">
      <c r="A241" s="9" t="s">
        <v>1660</v>
      </c>
      <c r="B241" s="9" t="s">
        <v>1055</v>
      </c>
      <c r="C241" s="9" t="s">
        <v>2218</v>
      </c>
      <c r="D241" s="10" t="s">
        <v>1056</v>
      </c>
      <c r="E241" s="9" t="s">
        <v>6</v>
      </c>
      <c r="F241" s="34">
        <v>38.76</v>
      </c>
      <c r="G241" s="11">
        <v>471.22</v>
      </c>
      <c r="H241" s="11">
        <v>471.22</v>
      </c>
      <c r="I241" s="12">
        <v>0.2034</v>
      </c>
      <c r="J241" s="13">
        <v>567.07000000000005</v>
      </c>
      <c r="K241" s="11">
        <f t="shared" si="14"/>
        <v>21979.63</v>
      </c>
    </row>
    <row r="242" spans="1:11" ht="85.5" x14ac:dyDescent="0.25">
      <c r="A242" s="9" t="s">
        <v>1661</v>
      </c>
      <c r="B242" s="9" t="s">
        <v>1057</v>
      </c>
      <c r="C242" s="9" t="s">
        <v>2218</v>
      </c>
      <c r="D242" s="10" t="s">
        <v>1058</v>
      </c>
      <c r="E242" s="9" t="s">
        <v>6</v>
      </c>
      <c r="F242" s="34">
        <v>35.909999999999997</v>
      </c>
      <c r="G242" s="11">
        <v>471.22</v>
      </c>
      <c r="H242" s="11">
        <v>471.22</v>
      </c>
      <c r="I242" s="12">
        <v>0.2034</v>
      </c>
      <c r="J242" s="13">
        <v>567.07000000000005</v>
      </c>
      <c r="K242" s="11">
        <f t="shared" si="14"/>
        <v>20363.48</v>
      </c>
    </row>
    <row r="243" spans="1:11" ht="85.5" x14ac:dyDescent="0.25">
      <c r="A243" s="9" t="s">
        <v>1662</v>
      </c>
      <c r="B243" s="9" t="s">
        <v>1059</v>
      </c>
      <c r="C243" s="9" t="s">
        <v>2218</v>
      </c>
      <c r="D243" s="10" t="s">
        <v>1060</v>
      </c>
      <c r="E243" s="9" t="s">
        <v>6</v>
      </c>
      <c r="F243" s="34">
        <v>5.99</v>
      </c>
      <c r="G243" s="11">
        <v>471.22</v>
      </c>
      <c r="H243" s="11">
        <v>471.22</v>
      </c>
      <c r="I243" s="12">
        <v>0.2034</v>
      </c>
      <c r="J243" s="13">
        <v>567.07000000000005</v>
      </c>
      <c r="K243" s="11">
        <f t="shared" si="14"/>
        <v>3396.75</v>
      </c>
    </row>
    <row r="244" spans="1:11" ht="85.5" x14ac:dyDescent="0.25">
      <c r="A244" s="9" t="s">
        <v>1663</v>
      </c>
      <c r="B244" s="9" t="s">
        <v>1061</v>
      </c>
      <c r="C244" s="9" t="s">
        <v>2218</v>
      </c>
      <c r="D244" s="10" t="s">
        <v>1062</v>
      </c>
      <c r="E244" s="9" t="s">
        <v>6</v>
      </c>
      <c r="F244" s="34">
        <v>3.3</v>
      </c>
      <c r="G244" s="11">
        <v>471.22</v>
      </c>
      <c r="H244" s="11">
        <v>471.22</v>
      </c>
      <c r="I244" s="12">
        <v>0.2034</v>
      </c>
      <c r="J244" s="13">
        <v>567.07000000000005</v>
      </c>
      <c r="K244" s="11">
        <f t="shared" si="14"/>
        <v>1871.33</v>
      </c>
    </row>
    <row r="245" spans="1:11" ht="85.5" x14ac:dyDescent="0.25">
      <c r="A245" s="9" t="s">
        <v>1664</v>
      </c>
      <c r="B245" s="9" t="s">
        <v>1063</v>
      </c>
      <c r="C245" s="9" t="s">
        <v>2218</v>
      </c>
      <c r="D245" s="10" t="s">
        <v>1064</v>
      </c>
      <c r="E245" s="9" t="s">
        <v>6</v>
      </c>
      <c r="F245" s="34">
        <v>5.52</v>
      </c>
      <c r="G245" s="11">
        <v>471.22</v>
      </c>
      <c r="H245" s="11">
        <v>471.22</v>
      </c>
      <c r="I245" s="12">
        <v>0.2034</v>
      </c>
      <c r="J245" s="13">
        <v>567.07000000000005</v>
      </c>
      <c r="K245" s="11">
        <f t="shared" si="14"/>
        <v>3130.23</v>
      </c>
    </row>
    <row r="246" spans="1:11" ht="85.5" x14ac:dyDescent="0.25">
      <c r="A246" s="9" t="s">
        <v>1665</v>
      </c>
      <c r="B246" s="9" t="s">
        <v>1065</v>
      </c>
      <c r="C246" s="9" t="s">
        <v>2218</v>
      </c>
      <c r="D246" s="10" t="s">
        <v>1066</v>
      </c>
      <c r="E246" s="9" t="s">
        <v>6</v>
      </c>
      <c r="F246" s="34">
        <v>4.08</v>
      </c>
      <c r="G246" s="11">
        <v>471.22</v>
      </c>
      <c r="H246" s="11">
        <v>471.22</v>
      </c>
      <c r="I246" s="12">
        <v>0.2034</v>
      </c>
      <c r="J246" s="13">
        <v>567.07000000000005</v>
      </c>
      <c r="K246" s="11">
        <f t="shared" si="14"/>
        <v>2313.65</v>
      </c>
    </row>
    <row r="247" spans="1:11" x14ac:dyDescent="0.25">
      <c r="A247" s="19" t="s">
        <v>1666</v>
      </c>
      <c r="B247" s="22" t="s">
        <v>1667</v>
      </c>
      <c r="C247" s="19"/>
      <c r="D247" s="28"/>
      <c r="E247" s="19"/>
      <c r="F247" s="33"/>
      <c r="G247" s="27"/>
      <c r="H247" s="27"/>
      <c r="I247" s="21"/>
      <c r="J247" s="20"/>
      <c r="K247" s="27">
        <f>SUM(K248:K263)</f>
        <v>175254.74</v>
      </c>
    </row>
    <row r="248" spans="1:11" ht="71.25" x14ac:dyDescent="0.25">
      <c r="A248" s="9" t="s">
        <v>1668</v>
      </c>
      <c r="B248" s="9" t="s">
        <v>1067</v>
      </c>
      <c r="C248" s="9" t="s">
        <v>2218</v>
      </c>
      <c r="D248" s="10" t="s">
        <v>1068</v>
      </c>
      <c r="E248" s="9" t="s">
        <v>6</v>
      </c>
      <c r="F248" s="34">
        <v>5.46</v>
      </c>
      <c r="G248" s="11">
        <v>727.59</v>
      </c>
      <c r="H248" s="11">
        <v>727.59</v>
      </c>
      <c r="I248" s="12">
        <v>0.2034</v>
      </c>
      <c r="J248" s="13">
        <v>875.58</v>
      </c>
      <c r="K248" s="11">
        <f t="shared" si="14"/>
        <v>4780.67</v>
      </c>
    </row>
    <row r="249" spans="1:11" ht="71.25" x14ac:dyDescent="0.25">
      <c r="A249" s="9" t="s">
        <v>1669</v>
      </c>
      <c r="B249" s="9" t="s">
        <v>1069</v>
      </c>
      <c r="C249" s="9" t="s">
        <v>2218</v>
      </c>
      <c r="D249" s="10" t="s">
        <v>1070</v>
      </c>
      <c r="E249" s="9" t="s">
        <v>6</v>
      </c>
      <c r="F249" s="34">
        <v>2.1</v>
      </c>
      <c r="G249" s="11">
        <v>373.44</v>
      </c>
      <c r="H249" s="11">
        <v>373.44</v>
      </c>
      <c r="I249" s="12">
        <v>0.2034</v>
      </c>
      <c r="J249" s="13">
        <v>449.4</v>
      </c>
      <c r="K249" s="11">
        <f t="shared" si="14"/>
        <v>943.74</v>
      </c>
    </row>
    <row r="250" spans="1:11" ht="71.25" x14ac:dyDescent="0.25">
      <c r="A250" s="9" t="s">
        <v>1670</v>
      </c>
      <c r="B250" s="9" t="s">
        <v>1071</v>
      </c>
      <c r="C250" s="9" t="s">
        <v>2218</v>
      </c>
      <c r="D250" s="10" t="s">
        <v>1072</v>
      </c>
      <c r="E250" s="9" t="s">
        <v>6</v>
      </c>
      <c r="F250" s="34">
        <v>5.74</v>
      </c>
      <c r="G250" s="11">
        <v>373.44</v>
      </c>
      <c r="H250" s="11">
        <v>373.44</v>
      </c>
      <c r="I250" s="12">
        <v>0.2034</v>
      </c>
      <c r="J250" s="13">
        <v>449.4</v>
      </c>
      <c r="K250" s="11">
        <f t="shared" si="14"/>
        <v>2579.56</v>
      </c>
    </row>
    <row r="251" spans="1:11" ht="85.5" x14ac:dyDescent="0.25">
      <c r="A251" s="9" t="s">
        <v>1671</v>
      </c>
      <c r="B251" s="9" t="s">
        <v>1073</v>
      </c>
      <c r="C251" s="9" t="s">
        <v>2218</v>
      </c>
      <c r="D251" s="10" t="s">
        <v>1074</v>
      </c>
      <c r="E251" s="9" t="s">
        <v>6</v>
      </c>
      <c r="F251" s="34">
        <v>10.36</v>
      </c>
      <c r="G251" s="11">
        <v>373.44</v>
      </c>
      <c r="H251" s="11">
        <v>373.44</v>
      </c>
      <c r="I251" s="12">
        <v>0.2034</v>
      </c>
      <c r="J251" s="13">
        <v>449.4</v>
      </c>
      <c r="K251" s="11">
        <f t="shared" si="14"/>
        <v>4655.78</v>
      </c>
    </row>
    <row r="252" spans="1:11" ht="71.25" x14ac:dyDescent="0.25">
      <c r="A252" s="9" t="s">
        <v>1672</v>
      </c>
      <c r="B252" s="9" t="s">
        <v>1075</v>
      </c>
      <c r="C252" s="9" t="s">
        <v>2218</v>
      </c>
      <c r="D252" s="10" t="s">
        <v>1076</v>
      </c>
      <c r="E252" s="9" t="s">
        <v>6</v>
      </c>
      <c r="F252" s="34">
        <v>19.43</v>
      </c>
      <c r="G252" s="11">
        <v>373.44</v>
      </c>
      <c r="H252" s="11">
        <v>373.44</v>
      </c>
      <c r="I252" s="12">
        <v>0.2034</v>
      </c>
      <c r="J252" s="13">
        <v>449.4</v>
      </c>
      <c r="K252" s="11">
        <f t="shared" si="14"/>
        <v>8731.84</v>
      </c>
    </row>
    <row r="253" spans="1:11" ht="71.25" x14ac:dyDescent="0.25">
      <c r="A253" s="9" t="s">
        <v>1673</v>
      </c>
      <c r="B253" s="9" t="s">
        <v>1077</v>
      </c>
      <c r="C253" s="9" t="s">
        <v>2218</v>
      </c>
      <c r="D253" s="10" t="s">
        <v>1078</v>
      </c>
      <c r="E253" s="9" t="s">
        <v>6</v>
      </c>
      <c r="F253" s="34">
        <v>4.2</v>
      </c>
      <c r="G253" s="11">
        <v>775.53</v>
      </c>
      <c r="H253" s="11">
        <v>775.53</v>
      </c>
      <c r="I253" s="12">
        <v>0.2034</v>
      </c>
      <c r="J253" s="13">
        <v>933.27</v>
      </c>
      <c r="K253" s="11">
        <f t="shared" si="14"/>
        <v>3919.73</v>
      </c>
    </row>
    <row r="254" spans="1:11" ht="71.25" x14ac:dyDescent="0.25">
      <c r="A254" s="9" t="s">
        <v>1674</v>
      </c>
      <c r="B254" s="9" t="s">
        <v>1079</v>
      </c>
      <c r="C254" s="9" t="s">
        <v>2218</v>
      </c>
      <c r="D254" s="10" t="s">
        <v>1080</v>
      </c>
      <c r="E254" s="9" t="s">
        <v>6</v>
      </c>
      <c r="F254" s="34">
        <v>19.32</v>
      </c>
      <c r="G254" s="11">
        <v>775.53</v>
      </c>
      <c r="H254" s="11">
        <v>775.53</v>
      </c>
      <c r="I254" s="12">
        <v>0.2034</v>
      </c>
      <c r="J254" s="13">
        <v>933.27</v>
      </c>
      <c r="K254" s="11">
        <f t="shared" si="14"/>
        <v>18030.78</v>
      </c>
    </row>
    <row r="255" spans="1:11" ht="71.25" x14ac:dyDescent="0.25">
      <c r="A255" s="9" t="s">
        <v>1675</v>
      </c>
      <c r="B255" s="9" t="s">
        <v>1081</v>
      </c>
      <c r="C255" s="9" t="s">
        <v>2218</v>
      </c>
      <c r="D255" s="10" t="s">
        <v>1082</v>
      </c>
      <c r="E255" s="9" t="s">
        <v>6</v>
      </c>
      <c r="F255" s="34">
        <v>20.3</v>
      </c>
      <c r="G255" s="11">
        <v>775.53</v>
      </c>
      <c r="H255" s="11">
        <v>775.53</v>
      </c>
      <c r="I255" s="12">
        <v>0.2034</v>
      </c>
      <c r="J255" s="13">
        <v>933.27</v>
      </c>
      <c r="K255" s="11">
        <f t="shared" si="14"/>
        <v>18945.38</v>
      </c>
    </row>
    <row r="256" spans="1:11" ht="71.25" x14ac:dyDescent="0.25">
      <c r="A256" s="9" t="s">
        <v>1676</v>
      </c>
      <c r="B256" s="9" t="s">
        <v>1083</v>
      </c>
      <c r="C256" s="9" t="s">
        <v>2218</v>
      </c>
      <c r="D256" s="10" t="s">
        <v>1084</v>
      </c>
      <c r="E256" s="9" t="s">
        <v>6</v>
      </c>
      <c r="F256" s="34">
        <v>53.55</v>
      </c>
      <c r="G256" s="11">
        <v>775.53</v>
      </c>
      <c r="H256" s="11">
        <v>775.53</v>
      </c>
      <c r="I256" s="12">
        <v>0.2034</v>
      </c>
      <c r="J256" s="13">
        <v>933.27</v>
      </c>
      <c r="K256" s="11">
        <f t="shared" si="14"/>
        <v>49976.61</v>
      </c>
    </row>
    <row r="257" spans="1:11" ht="71.25" x14ac:dyDescent="0.25">
      <c r="A257" s="9" t="s">
        <v>1677</v>
      </c>
      <c r="B257" s="9" t="s">
        <v>1085</v>
      </c>
      <c r="C257" s="9" t="s">
        <v>2218</v>
      </c>
      <c r="D257" s="10" t="s">
        <v>1086</v>
      </c>
      <c r="E257" s="9" t="s">
        <v>6</v>
      </c>
      <c r="F257" s="34">
        <v>12.6</v>
      </c>
      <c r="G257" s="11">
        <v>727.59</v>
      </c>
      <c r="H257" s="11">
        <v>727.59</v>
      </c>
      <c r="I257" s="12">
        <v>0.2034</v>
      </c>
      <c r="J257" s="13">
        <v>875.58</v>
      </c>
      <c r="K257" s="11">
        <f t="shared" si="14"/>
        <v>11032.31</v>
      </c>
    </row>
    <row r="258" spans="1:11" ht="71.25" x14ac:dyDescent="0.25">
      <c r="A258" s="9" t="s">
        <v>1678</v>
      </c>
      <c r="B258" s="9" t="s">
        <v>1087</v>
      </c>
      <c r="C258" s="9" t="s">
        <v>2218</v>
      </c>
      <c r="D258" s="10" t="s">
        <v>1088</v>
      </c>
      <c r="E258" s="9" t="s">
        <v>6</v>
      </c>
      <c r="F258" s="34">
        <v>2.4</v>
      </c>
      <c r="G258" s="11">
        <v>727.59</v>
      </c>
      <c r="H258" s="11">
        <v>727.59</v>
      </c>
      <c r="I258" s="12">
        <v>0.2034</v>
      </c>
      <c r="J258" s="13">
        <v>875.58</v>
      </c>
      <c r="K258" s="11">
        <f t="shared" si="14"/>
        <v>2101.39</v>
      </c>
    </row>
    <row r="259" spans="1:11" ht="71.25" x14ac:dyDescent="0.25">
      <c r="A259" s="9" t="s">
        <v>1679</v>
      </c>
      <c r="B259" s="9" t="s">
        <v>1089</v>
      </c>
      <c r="C259" s="9" t="s">
        <v>2218</v>
      </c>
      <c r="D259" s="10" t="s">
        <v>1090</v>
      </c>
      <c r="E259" s="9" t="s">
        <v>6</v>
      </c>
      <c r="F259" s="34">
        <v>20.16</v>
      </c>
      <c r="G259" s="11">
        <v>727.59</v>
      </c>
      <c r="H259" s="11">
        <v>727.59</v>
      </c>
      <c r="I259" s="12">
        <v>0.2034</v>
      </c>
      <c r="J259" s="13">
        <v>875.58</v>
      </c>
      <c r="K259" s="11">
        <f t="shared" si="14"/>
        <v>17651.689999999999</v>
      </c>
    </row>
    <row r="260" spans="1:11" ht="71.25" x14ac:dyDescent="0.25">
      <c r="A260" s="9" t="s">
        <v>1680</v>
      </c>
      <c r="B260" s="9" t="s">
        <v>1091</v>
      </c>
      <c r="C260" s="9" t="s">
        <v>2218</v>
      </c>
      <c r="D260" s="10" t="s">
        <v>1092</v>
      </c>
      <c r="E260" s="9" t="s">
        <v>6</v>
      </c>
      <c r="F260" s="34">
        <v>3.36</v>
      </c>
      <c r="G260" s="11">
        <v>727.59</v>
      </c>
      <c r="H260" s="11">
        <v>727.59</v>
      </c>
      <c r="I260" s="12">
        <v>0.2034</v>
      </c>
      <c r="J260" s="13">
        <v>875.58</v>
      </c>
      <c r="K260" s="11">
        <f t="shared" si="14"/>
        <v>2941.95</v>
      </c>
    </row>
    <row r="261" spans="1:11" ht="71.25" x14ac:dyDescent="0.25">
      <c r="A261" s="9" t="s">
        <v>1681</v>
      </c>
      <c r="B261" s="9" t="s">
        <v>1093</v>
      </c>
      <c r="C261" s="9" t="s">
        <v>2218</v>
      </c>
      <c r="D261" s="10" t="s">
        <v>1094</v>
      </c>
      <c r="E261" s="9" t="s">
        <v>6</v>
      </c>
      <c r="F261" s="34">
        <v>15.54</v>
      </c>
      <c r="G261" s="11">
        <v>727.59</v>
      </c>
      <c r="H261" s="11">
        <v>727.59</v>
      </c>
      <c r="I261" s="12">
        <v>0.2034</v>
      </c>
      <c r="J261" s="13">
        <v>875.58</v>
      </c>
      <c r="K261" s="11">
        <f t="shared" si="14"/>
        <v>13606.51</v>
      </c>
    </row>
    <row r="262" spans="1:11" ht="71.25" x14ac:dyDescent="0.25">
      <c r="A262" s="9" t="s">
        <v>1682</v>
      </c>
      <c r="B262" s="9" t="s">
        <v>1095</v>
      </c>
      <c r="C262" s="9" t="s">
        <v>2218</v>
      </c>
      <c r="D262" s="10" t="s">
        <v>1096</v>
      </c>
      <c r="E262" s="9" t="s">
        <v>6</v>
      </c>
      <c r="F262" s="34">
        <v>16.8</v>
      </c>
      <c r="G262" s="11">
        <v>727.59</v>
      </c>
      <c r="H262" s="11">
        <v>727.59</v>
      </c>
      <c r="I262" s="12">
        <v>0.2034</v>
      </c>
      <c r="J262" s="13">
        <v>875.58</v>
      </c>
      <c r="K262" s="11">
        <f t="shared" si="14"/>
        <v>14709.74</v>
      </c>
    </row>
    <row r="263" spans="1:11" ht="57" x14ac:dyDescent="0.25">
      <c r="A263" s="9" t="s">
        <v>1683</v>
      </c>
      <c r="B263" s="9" t="s">
        <v>1097</v>
      </c>
      <c r="C263" s="9" t="s">
        <v>2218</v>
      </c>
      <c r="D263" s="10" t="s">
        <v>1098</v>
      </c>
      <c r="E263" s="9" t="s">
        <v>6</v>
      </c>
      <c r="F263" s="34">
        <v>2.73</v>
      </c>
      <c r="G263" s="11">
        <v>196.95999999999998</v>
      </c>
      <c r="H263" s="11">
        <v>196.95999999999998</v>
      </c>
      <c r="I263" s="12">
        <v>0.2034</v>
      </c>
      <c r="J263" s="13">
        <v>237.02</v>
      </c>
      <c r="K263" s="11">
        <f t="shared" si="14"/>
        <v>647.05999999999995</v>
      </c>
    </row>
    <row r="264" spans="1:11" x14ac:dyDescent="0.25">
      <c r="A264" s="19" t="s">
        <v>1684</v>
      </c>
      <c r="B264" s="22" t="s">
        <v>1000</v>
      </c>
      <c r="C264" s="43"/>
      <c r="D264" s="44"/>
      <c r="E264" s="43"/>
      <c r="F264" s="33"/>
      <c r="G264" s="45"/>
      <c r="H264" s="45"/>
      <c r="I264" s="46"/>
      <c r="J264" s="47"/>
      <c r="K264" s="27">
        <f>K265</f>
        <v>4895.33</v>
      </c>
    </row>
    <row r="265" spans="1:11" ht="42.75" x14ac:dyDescent="0.25">
      <c r="A265" s="9" t="s">
        <v>1685</v>
      </c>
      <c r="B265" s="9" t="s">
        <v>1099</v>
      </c>
      <c r="C265" s="9" t="s">
        <v>2218</v>
      </c>
      <c r="D265" s="10" t="s">
        <v>1100</v>
      </c>
      <c r="E265" s="9" t="s">
        <v>6</v>
      </c>
      <c r="F265" s="34">
        <v>6.65</v>
      </c>
      <c r="G265" s="11">
        <v>611.72</v>
      </c>
      <c r="H265" s="11">
        <v>611.72</v>
      </c>
      <c r="I265" s="12">
        <v>0.2034</v>
      </c>
      <c r="J265" s="13">
        <v>736.14</v>
      </c>
      <c r="K265" s="11">
        <f t="shared" si="14"/>
        <v>4895.33</v>
      </c>
    </row>
    <row r="266" spans="1:11" x14ac:dyDescent="0.25">
      <c r="A266" s="19" t="s">
        <v>1686</v>
      </c>
      <c r="B266" s="22" t="s">
        <v>1687</v>
      </c>
      <c r="C266" s="43"/>
      <c r="D266" s="44"/>
      <c r="E266" s="43"/>
      <c r="F266" s="33"/>
      <c r="G266" s="45"/>
      <c r="H266" s="45"/>
      <c r="I266" s="46"/>
      <c r="J266" s="47"/>
      <c r="K266" s="27">
        <f>SUM(K267:K273)</f>
        <v>217810.82</v>
      </c>
    </row>
    <row r="267" spans="1:11" ht="85.5" x14ac:dyDescent="0.25">
      <c r="A267" s="9" t="s">
        <v>1688</v>
      </c>
      <c r="B267" s="9" t="s">
        <v>1101</v>
      </c>
      <c r="C267" s="9" t="s">
        <v>2218</v>
      </c>
      <c r="D267" s="10" t="s">
        <v>1102</v>
      </c>
      <c r="E267" s="9" t="s">
        <v>6</v>
      </c>
      <c r="F267" s="34">
        <v>7.7</v>
      </c>
      <c r="G267" s="11">
        <v>833.94</v>
      </c>
      <c r="H267" s="11">
        <v>833.94</v>
      </c>
      <c r="I267" s="12">
        <v>0.2034</v>
      </c>
      <c r="J267" s="13">
        <v>1003.56</v>
      </c>
      <c r="K267" s="11">
        <f t="shared" si="14"/>
        <v>7727.41</v>
      </c>
    </row>
    <row r="268" spans="1:11" ht="114" x14ac:dyDescent="0.25">
      <c r="A268" s="9" t="s">
        <v>1689</v>
      </c>
      <c r="B268" s="9" t="s">
        <v>1103</v>
      </c>
      <c r="C268" s="9" t="s">
        <v>2218</v>
      </c>
      <c r="D268" s="10" t="s">
        <v>1104</v>
      </c>
      <c r="E268" s="9" t="s">
        <v>6</v>
      </c>
      <c r="F268" s="34">
        <v>8.09</v>
      </c>
      <c r="G268" s="11">
        <v>1180.3499999999999</v>
      </c>
      <c r="H268" s="11">
        <v>1180.3499999999999</v>
      </c>
      <c r="I268" s="12">
        <v>0.2034</v>
      </c>
      <c r="J268" s="13">
        <v>1420.43</v>
      </c>
      <c r="K268" s="11">
        <f t="shared" si="14"/>
        <v>11491.28</v>
      </c>
    </row>
    <row r="269" spans="1:11" ht="85.5" x14ac:dyDescent="0.25">
      <c r="A269" s="9" t="s">
        <v>1690</v>
      </c>
      <c r="B269" s="9" t="s">
        <v>1105</v>
      </c>
      <c r="C269" s="9" t="s">
        <v>2218</v>
      </c>
      <c r="D269" s="10" t="s">
        <v>1106</v>
      </c>
      <c r="E269" s="9" t="s">
        <v>6</v>
      </c>
      <c r="F269" s="34">
        <v>3.24</v>
      </c>
      <c r="G269" s="11">
        <v>833.94</v>
      </c>
      <c r="H269" s="11">
        <v>833.94</v>
      </c>
      <c r="I269" s="12">
        <v>0.2034</v>
      </c>
      <c r="J269" s="13">
        <v>1003.56</v>
      </c>
      <c r="K269" s="11">
        <f t="shared" si="14"/>
        <v>3251.53</v>
      </c>
    </row>
    <row r="270" spans="1:11" ht="114" x14ac:dyDescent="0.25">
      <c r="A270" s="9" t="s">
        <v>1691</v>
      </c>
      <c r="B270" s="9" t="s">
        <v>1107</v>
      </c>
      <c r="C270" s="9" t="s">
        <v>2218</v>
      </c>
      <c r="D270" s="10" t="s">
        <v>1108</v>
      </c>
      <c r="E270" s="9" t="s">
        <v>6</v>
      </c>
      <c r="F270" s="34">
        <v>1.83</v>
      </c>
      <c r="G270" s="11">
        <v>1180.3499999999999</v>
      </c>
      <c r="H270" s="11">
        <v>1180.3499999999999</v>
      </c>
      <c r="I270" s="12">
        <v>0.2034</v>
      </c>
      <c r="J270" s="13">
        <v>1420.43</v>
      </c>
      <c r="K270" s="11">
        <f t="shared" si="14"/>
        <v>2599.39</v>
      </c>
    </row>
    <row r="271" spans="1:11" ht="57" x14ac:dyDescent="0.25">
      <c r="A271" s="9" t="s">
        <v>1692</v>
      </c>
      <c r="B271" s="9" t="s">
        <v>1109</v>
      </c>
      <c r="C271" s="9" t="s">
        <v>2218</v>
      </c>
      <c r="D271" s="10" t="s">
        <v>1110</v>
      </c>
      <c r="E271" s="9" t="s">
        <v>6</v>
      </c>
      <c r="F271" s="34">
        <v>34.69</v>
      </c>
      <c r="G271" s="11">
        <v>814.73</v>
      </c>
      <c r="H271" s="11">
        <v>814.73</v>
      </c>
      <c r="I271" s="12">
        <v>0.2034</v>
      </c>
      <c r="J271" s="13">
        <v>980.45</v>
      </c>
      <c r="K271" s="11">
        <f t="shared" si="14"/>
        <v>34011.81</v>
      </c>
    </row>
    <row r="272" spans="1:11" ht="57" x14ac:dyDescent="0.25">
      <c r="A272" s="9" t="s">
        <v>1693</v>
      </c>
      <c r="B272" s="9" t="s">
        <v>1111</v>
      </c>
      <c r="C272" s="9" t="s">
        <v>2218</v>
      </c>
      <c r="D272" s="10" t="s">
        <v>1112</v>
      </c>
      <c r="E272" s="9" t="s">
        <v>6</v>
      </c>
      <c r="F272" s="34">
        <v>104.15</v>
      </c>
      <c r="G272" s="11">
        <v>80.53</v>
      </c>
      <c r="H272" s="11">
        <v>80.53</v>
      </c>
      <c r="I272" s="12">
        <v>0.2034</v>
      </c>
      <c r="J272" s="13">
        <v>96.91</v>
      </c>
      <c r="K272" s="11">
        <f t="shared" si="14"/>
        <v>10093.18</v>
      </c>
    </row>
    <row r="273" spans="1:11" ht="57" x14ac:dyDescent="0.25">
      <c r="A273" s="9" t="s">
        <v>1694</v>
      </c>
      <c r="B273" s="9" t="s">
        <v>1113</v>
      </c>
      <c r="C273" s="9" t="s">
        <v>2218</v>
      </c>
      <c r="D273" s="10" t="s">
        <v>1114</v>
      </c>
      <c r="E273" s="9" t="s">
        <v>6</v>
      </c>
      <c r="F273" s="34">
        <v>151.6</v>
      </c>
      <c r="G273" s="11">
        <v>814.73</v>
      </c>
      <c r="H273" s="11">
        <v>814.73</v>
      </c>
      <c r="I273" s="12">
        <v>0.2034</v>
      </c>
      <c r="J273" s="13">
        <v>980.45</v>
      </c>
      <c r="K273" s="11">
        <f t="shared" si="14"/>
        <v>148636.22</v>
      </c>
    </row>
    <row r="274" spans="1:11" x14ac:dyDescent="0.25">
      <c r="A274" s="19" t="s">
        <v>1695</v>
      </c>
      <c r="B274" s="22" t="s">
        <v>1696</v>
      </c>
      <c r="C274" s="43"/>
      <c r="D274" s="44"/>
      <c r="E274" s="43"/>
      <c r="F274" s="33"/>
      <c r="G274" s="45"/>
      <c r="H274" s="45"/>
      <c r="I274" s="46"/>
      <c r="J274" s="47"/>
      <c r="K274" s="27">
        <f>SUM(K275:K292)/2</f>
        <v>762903.5</v>
      </c>
    </row>
    <row r="275" spans="1:11" x14ac:dyDescent="0.25">
      <c r="A275" s="19" t="s">
        <v>1697</v>
      </c>
      <c r="B275" s="22" t="s">
        <v>1424</v>
      </c>
      <c r="C275" s="43"/>
      <c r="D275" s="44"/>
      <c r="E275" s="43"/>
      <c r="F275" s="33"/>
      <c r="G275" s="45"/>
      <c r="H275" s="45"/>
      <c r="I275" s="46"/>
      <c r="J275" s="47"/>
      <c r="K275" s="27">
        <f>SUM(K276:K288)</f>
        <v>639480.04999999981</v>
      </c>
    </row>
    <row r="276" spans="1:11" ht="228" x14ac:dyDescent="0.25">
      <c r="A276" s="9" t="s">
        <v>1698</v>
      </c>
      <c r="B276" s="9" t="s">
        <v>1115</v>
      </c>
      <c r="C276" s="9" t="s">
        <v>2218</v>
      </c>
      <c r="D276" s="10" t="s">
        <v>2333</v>
      </c>
      <c r="E276" s="9" t="s">
        <v>6</v>
      </c>
      <c r="F276" s="34">
        <v>1858.82</v>
      </c>
      <c r="G276" s="11">
        <v>215.23000000000002</v>
      </c>
      <c r="H276" s="11">
        <v>215.23000000000002</v>
      </c>
      <c r="I276" s="12">
        <v>0.2034</v>
      </c>
      <c r="J276" s="13">
        <v>259.01</v>
      </c>
      <c r="K276" s="11">
        <f t="shared" si="14"/>
        <v>481452.97</v>
      </c>
    </row>
    <row r="277" spans="1:11" ht="28.5" x14ac:dyDescent="0.25">
      <c r="A277" s="9" t="s">
        <v>1699</v>
      </c>
      <c r="B277" s="9" t="s">
        <v>1116</v>
      </c>
      <c r="C277" s="9" t="s">
        <v>2218</v>
      </c>
      <c r="D277" s="10" t="s">
        <v>1117</v>
      </c>
      <c r="E277" s="9" t="s">
        <v>6</v>
      </c>
      <c r="F277" s="34">
        <v>9.3699999999999992</v>
      </c>
      <c r="G277" s="11">
        <v>115.66</v>
      </c>
      <c r="H277" s="11">
        <v>115.66</v>
      </c>
      <c r="I277" s="12">
        <v>0.2034</v>
      </c>
      <c r="J277" s="13">
        <v>139.19</v>
      </c>
      <c r="K277" s="11">
        <f t="shared" si="14"/>
        <v>1304.21</v>
      </c>
    </row>
    <row r="278" spans="1:11" ht="28.5" x14ac:dyDescent="0.25">
      <c r="A278" s="9" t="s">
        <v>1700</v>
      </c>
      <c r="B278" s="9" t="s">
        <v>1118</v>
      </c>
      <c r="C278" s="9" t="s">
        <v>2218</v>
      </c>
      <c r="D278" s="10" t="s">
        <v>1119</v>
      </c>
      <c r="E278" s="9" t="s">
        <v>7</v>
      </c>
      <c r="F278" s="34">
        <v>88.71</v>
      </c>
      <c r="G278" s="11">
        <v>91.38000000000001</v>
      </c>
      <c r="H278" s="11">
        <v>91.38000000000001</v>
      </c>
      <c r="I278" s="12">
        <v>0.2034</v>
      </c>
      <c r="J278" s="13">
        <v>109.97</v>
      </c>
      <c r="K278" s="11">
        <f t="shared" si="14"/>
        <v>9755.44</v>
      </c>
    </row>
    <row r="279" spans="1:11" ht="28.5" x14ac:dyDescent="0.25">
      <c r="A279" s="9" t="s">
        <v>1701</v>
      </c>
      <c r="B279" s="9" t="s">
        <v>1120</v>
      </c>
      <c r="C279" s="9" t="s">
        <v>2218</v>
      </c>
      <c r="D279" s="10" t="s">
        <v>1121</v>
      </c>
      <c r="E279" s="9" t="s">
        <v>7</v>
      </c>
      <c r="F279" s="34">
        <v>64.599999999999994</v>
      </c>
      <c r="G279" s="11">
        <v>91.38000000000001</v>
      </c>
      <c r="H279" s="11">
        <v>91.38000000000001</v>
      </c>
      <c r="I279" s="12">
        <v>0.2034</v>
      </c>
      <c r="J279" s="13">
        <v>109.97</v>
      </c>
      <c r="K279" s="11">
        <f t="shared" si="14"/>
        <v>7104.06</v>
      </c>
    </row>
    <row r="280" spans="1:11" ht="28.5" x14ac:dyDescent="0.25">
      <c r="A280" s="9" t="s">
        <v>1702</v>
      </c>
      <c r="B280" s="9" t="s">
        <v>1122</v>
      </c>
      <c r="C280" s="9" t="s">
        <v>2218</v>
      </c>
      <c r="D280" s="10" t="s">
        <v>1123</v>
      </c>
      <c r="E280" s="9" t="s">
        <v>7</v>
      </c>
      <c r="F280" s="34">
        <v>63.2</v>
      </c>
      <c r="G280" s="11">
        <v>91.38000000000001</v>
      </c>
      <c r="H280" s="11">
        <v>91.38000000000001</v>
      </c>
      <c r="I280" s="12">
        <v>0.2034</v>
      </c>
      <c r="J280" s="13">
        <v>109.97</v>
      </c>
      <c r="K280" s="11">
        <f t="shared" si="14"/>
        <v>6950.1</v>
      </c>
    </row>
    <row r="281" spans="1:11" ht="28.5" x14ac:dyDescent="0.25">
      <c r="A281" s="9" t="s">
        <v>1703</v>
      </c>
      <c r="B281" s="9" t="s">
        <v>1124</v>
      </c>
      <c r="C281" s="9" t="s">
        <v>2218</v>
      </c>
      <c r="D281" s="10" t="s">
        <v>1125</v>
      </c>
      <c r="E281" s="9" t="s">
        <v>7</v>
      </c>
      <c r="F281" s="34">
        <v>20.9</v>
      </c>
      <c r="G281" s="11">
        <v>91.38000000000001</v>
      </c>
      <c r="H281" s="11">
        <v>91.38000000000001</v>
      </c>
      <c r="I281" s="12">
        <v>0.2034</v>
      </c>
      <c r="J281" s="13">
        <v>109.97</v>
      </c>
      <c r="K281" s="11">
        <f t="shared" si="14"/>
        <v>2298.37</v>
      </c>
    </row>
    <row r="282" spans="1:11" ht="28.5" x14ac:dyDescent="0.25">
      <c r="A282" s="9" t="s">
        <v>1704</v>
      </c>
      <c r="B282" s="9" t="s">
        <v>1126</v>
      </c>
      <c r="C282" s="9" t="s">
        <v>2218</v>
      </c>
      <c r="D282" s="10" t="s">
        <v>1127</v>
      </c>
      <c r="E282" s="9" t="s">
        <v>7</v>
      </c>
      <c r="F282" s="34">
        <v>190.78</v>
      </c>
      <c r="G282" s="11">
        <v>91.38000000000001</v>
      </c>
      <c r="H282" s="11">
        <v>91.38000000000001</v>
      </c>
      <c r="I282" s="12">
        <v>0.2034</v>
      </c>
      <c r="J282" s="13">
        <v>109.97</v>
      </c>
      <c r="K282" s="11">
        <f t="shared" si="14"/>
        <v>20980.080000000002</v>
      </c>
    </row>
    <row r="283" spans="1:11" ht="28.5" x14ac:dyDescent="0.25">
      <c r="A283" s="9" t="s">
        <v>1705</v>
      </c>
      <c r="B283" s="9" t="s">
        <v>1128</v>
      </c>
      <c r="C283" s="9" t="s">
        <v>2218</v>
      </c>
      <c r="D283" s="10" t="s">
        <v>1129</v>
      </c>
      <c r="E283" s="9" t="s">
        <v>7</v>
      </c>
      <c r="F283" s="34">
        <v>74.16</v>
      </c>
      <c r="G283" s="11">
        <v>91.38000000000001</v>
      </c>
      <c r="H283" s="11">
        <v>91.38000000000001</v>
      </c>
      <c r="I283" s="12">
        <v>0.2034</v>
      </c>
      <c r="J283" s="13">
        <v>109.97</v>
      </c>
      <c r="K283" s="11">
        <f t="shared" si="14"/>
        <v>8155.38</v>
      </c>
    </row>
    <row r="284" spans="1:11" ht="71.25" x14ac:dyDescent="0.25">
      <c r="A284" s="9" t="s">
        <v>1706</v>
      </c>
      <c r="B284" s="9" t="s">
        <v>1130</v>
      </c>
      <c r="C284" s="9" t="s">
        <v>2218</v>
      </c>
      <c r="D284" s="10" t="s">
        <v>1131</v>
      </c>
      <c r="E284" s="9" t="s">
        <v>7</v>
      </c>
      <c r="F284" s="34">
        <v>157.49</v>
      </c>
      <c r="G284" s="11">
        <v>124.88000000000001</v>
      </c>
      <c r="H284" s="11">
        <v>124.88000000000001</v>
      </c>
      <c r="I284" s="12">
        <v>0.2034</v>
      </c>
      <c r="J284" s="13">
        <v>150.28</v>
      </c>
      <c r="K284" s="11">
        <f t="shared" si="14"/>
        <v>23667.599999999999</v>
      </c>
    </row>
    <row r="285" spans="1:11" ht="28.5" x14ac:dyDescent="0.25">
      <c r="A285" s="9" t="s">
        <v>1707</v>
      </c>
      <c r="B285" s="9" t="s">
        <v>1132</v>
      </c>
      <c r="C285" s="9" t="s">
        <v>2218</v>
      </c>
      <c r="D285" s="10" t="s">
        <v>1133</v>
      </c>
      <c r="E285" s="9" t="s">
        <v>7</v>
      </c>
      <c r="F285" s="34">
        <v>307.08999999999997</v>
      </c>
      <c r="G285" s="11">
        <v>53.73</v>
      </c>
      <c r="H285" s="11">
        <v>53.73</v>
      </c>
      <c r="I285" s="12">
        <v>0.2034</v>
      </c>
      <c r="J285" s="13">
        <v>64.66</v>
      </c>
      <c r="K285" s="11">
        <f t="shared" si="14"/>
        <v>19856.439999999999</v>
      </c>
    </row>
    <row r="286" spans="1:11" ht="28.5" x14ac:dyDescent="0.25">
      <c r="A286" s="9" t="s">
        <v>1708</v>
      </c>
      <c r="B286" s="9" t="s">
        <v>1134</v>
      </c>
      <c r="C286" s="9" t="s">
        <v>2218</v>
      </c>
      <c r="D286" s="10" t="s">
        <v>1135</v>
      </c>
      <c r="E286" s="9" t="s">
        <v>7</v>
      </c>
      <c r="F286" s="34">
        <v>421.05</v>
      </c>
      <c r="G286" s="11">
        <v>53.73</v>
      </c>
      <c r="H286" s="11">
        <v>53.73</v>
      </c>
      <c r="I286" s="12">
        <v>0.2034</v>
      </c>
      <c r="J286" s="13">
        <v>64.66</v>
      </c>
      <c r="K286" s="11">
        <f t="shared" si="14"/>
        <v>27225.09</v>
      </c>
    </row>
    <row r="287" spans="1:11" ht="28.5" x14ac:dyDescent="0.25">
      <c r="A287" s="9" t="s">
        <v>1709</v>
      </c>
      <c r="B287" s="9" t="s">
        <v>1136</v>
      </c>
      <c r="C287" s="9" t="s">
        <v>2218</v>
      </c>
      <c r="D287" s="10" t="s">
        <v>1137</v>
      </c>
      <c r="E287" s="9" t="s">
        <v>7</v>
      </c>
      <c r="F287" s="34">
        <v>206.8</v>
      </c>
      <c r="G287" s="11">
        <v>53.73</v>
      </c>
      <c r="H287" s="11">
        <v>53.73</v>
      </c>
      <c r="I287" s="12">
        <v>0.2034</v>
      </c>
      <c r="J287" s="13">
        <v>64.66</v>
      </c>
      <c r="K287" s="11">
        <f t="shared" si="14"/>
        <v>13371.69</v>
      </c>
    </row>
    <row r="288" spans="1:11" ht="57" x14ac:dyDescent="0.25">
      <c r="A288" s="9" t="s">
        <v>1710</v>
      </c>
      <c r="B288" s="9" t="s">
        <v>1138</v>
      </c>
      <c r="C288" s="9" t="s">
        <v>2218</v>
      </c>
      <c r="D288" s="10" t="s">
        <v>1139</v>
      </c>
      <c r="E288" s="9" t="s">
        <v>7</v>
      </c>
      <c r="F288" s="34">
        <v>268.45999999999998</v>
      </c>
      <c r="G288" s="11">
        <v>53.73</v>
      </c>
      <c r="H288" s="11">
        <v>53.73</v>
      </c>
      <c r="I288" s="12">
        <v>0.2034</v>
      </c>
      <c r="J288" s="13">
        <v>64.66</v>
      </c>
      <c r="K288" s="11">
        <f t="shared" si="14"/>
        <v>17358.62</v>
      </c>
    </row>
    <row r="289" spans="1:11" x14ac:dyDescent="0.25">
      <c r="A289" s="19" t="s">
        <v>1711</v>
      </c>
      <c r="B289" s="22" t="s">
        <v>1712</v>
      </c>
      <c r="C289" s="19"/>
      <c r="D289" s="28"/>
      <c r="E289" s="19"/>
      <c r="F289" s="33"/>
      <c r="G289" s="27"/>
      <c r="H289" s="27"/>
      <c r="I289" s="21"/>
      <c r="J289" s="20"/>
      <c r="K289" s="27">
        <f>SUM(K290:K292)</f>
        <v>123423.45</v>
      </c>
    </row>
    <row r="290" spans="1:11" ht="57" x14ac:dyDescent="0.25">
      <c r="A290" s="9" t="s">
        <v>1713</v>
      </c>
      <c r="B290" s="9" t="s">
        <v>85</v>
      </c>
      <c r="C290" s="9" t="s">
        <v>45</v>
      </c>
      <c r="D290" s="10" t="s">
        <v>86</v>
      </c>
      <c r="E290" s="9" t="s">
        <v>6</v>
      </c>
      <c r="F290" s="34">
        <v>724.81</v>
      </c>
      <c r="G290" s="11" t="s">
        <v>87</v>
      </c>
      <c r="H290" s="11" t="s">
        <v>87</v>
      </c>
      <c r="I290" s="12">
        <v>0.2034</v>
      </c>
      <c r="J290" s="13">
        <v>87.32</v>
      </c>
      <c r="K290" s="11">
        <f t="shared" si="14"/>
        <v>63290.41</v>
      </c>
    </row>
    <row r="291" spans="1:11" ht="71.25" x14ac:dyDescent="0.25">
      <c r="A291" s="9" t="s">
        <v>1714</v>
      </c>
      <c r="B291" s="9" t="s">
        <v>1130</v>
      </c>
      <c r="C291" s="9" t="s">
        <v>2218</v>
      </c>
      <c r="D291" s="10" t="s">
        <v>1131</v>
      </c>
      <c r="E291" s="9" t="s">
        <v>7</v>
      </c>
      <c r="F291" s="34">
        <v>32.299999999999997</v>
      </c>
      <c r="G291" s="11">
        <v>124.88000000000001</v>
      </c>
      <c r="H291" s="11">
        <v>124.88000000000001</v>
      </c>
      <c r="I291" s="12">
        <v>0.2034</v>
      </c>
      <c r="J291" s="13">
        <v>150.28</v>
      </c>
      <c r="K291" s="11">
        <f t="shared" si="14"/>
        <v>4854.04</v>
      </c>
    </row>
    <row r="292" spans="1:11" ht="71.25" x14ac:dyDescent="0.25">
      <c r="A292" s="9" t="s">
        <v>1715</v>
      </c>
      <c r="B292" s="9" t="s">
        <v>1140</v>
      </c>
      <c r="C292" s="9" t="s">
        <v>2218</v>
      </c>
      <c r="D292" s="10" t="s">
        <v>2272</v>
      </c>
      <c r="E292" s="9" t="s">
        <v>6</v>
      </c>
      <c r="F292" s="34">
        <v>632.70000000000005</v>
      </c>
      <c r="G292" s="11">
        <v>72.599999999999994</v>
      </c>
      <c r="H292" s="11">
        <v>72.599999999999994</v>
      </c>
      <c r="I292" s="12">
        <v>0.2034</v>
      </c>
      <c r="J292" s="13">
        <v>87.37</v>
      </c>
      <c r="K292" s="11">
        <f t="shared" si="14"/>
        <v>55279</v>
      </c>
    </row>
    <row r="293" spans="1:11" x14ac:dyDescent="0.25">
      <c r="A293" s="19" t="s">
        <v>1716</v>
      </c>
      <c r="B293" s="22" t="s">
        <v>1717</v>
      </c>
      <c r="C293" s="19"/>
      <c r="D293" s="28"/>
      <c r="E293" s="19"/>
      <c r="F293" s="33"/>
      <c r="G293" s="27"/>
      <c r="H293" s="27"/>
      <c r="I293" s="21"/>
      <c r="J293" s="20"/>
      <c r="K293" s="27">
        <f>K294</f>
        <v>80772.2</v>
      </c>
    </row>
    <row r="294" spans="1:11" x14ac:dyDescent="0.25">
      <c r="A294" s="19" t="s">
        <v>1718</v>
      </c>
      <c r="B294" s="22" t="s">
        <v>1717</v>
      </c>
      <c r="C294" s="19"/>
      <c r="D294" s="28"/>
      <c r="E294" s="19"/>
      <c r="F294" s="33"/>
      <c r="G294" s="27"/>
      <c r="H294" s="27"/>
      <c r="I294" s="21"/>
      <c r="J294" s="20"/>
      <c r="K294" s="27">
        <f>SUM(K295:K300)</f>
        <v>80772.2</v>
      </c>
    </row>
    <row r="295" spans="1:11" ht="42.75" x14ac:dyDescent="0.25">
      <c r="A295" s="9" t="s">
        <v>1719</v>
      </c>
      <c r="B295" s="9" t="s">
        <v>1141</v>
      </c>
      <c r="C295" s="9" t="s">
        <v>2218</v>
      </c>
      <c r="D295" s="10" t="s">
        <v>1142</v>
      </c>
      <c r="E295" s="9" t="s">
        <v>6</v>
      </c>
      <c r="F295" s="34">
        <v>1078.06</v>
      </c>
      <c r="G295" s="11">
        <v>44.400000000000006</v>
      </c>
      <c r="H295" s="11">
        <v>44.400000000000006</v>
      </c>
      <c r="I295" s="12">
        <v>0.2034</v>
      </c>
      <c r="J295" s="13">
        <v>53.43</v>
      </c>
      <c r="K295" s="11">
        <f t="shared" si="14"/>
        <v>57600.75</v>
      </c>
    </row>
    <row r="296" spans="1:11" ht="42.75" x14ac:dyDescent="0.25">
      <c r="A296" s="9" t="s">
        <v>1720</v>
      </c>
      <c r="B296" s="9" t="s">
        <v>1143</v>
      </c>
      <c r="C296" s="9" t="s">
        <v>2218</v>
      </c>
      <c r="D296" s="10" t="s">
        <v>1144</v>
      </c>
      <c r="E296" s="9" t="s">
        <v>6</v>
      </c>
      <c r="F296" s="34">
        <v>60.03</v>
      </c>
      <c r="G296" s="11">
        <v>44.400000000000006</v>
      </c>
      <c r="H296" s="11">
        <v>44.400000000000006</v>
      </c>
      <c r="I296" s="12">
        <v>0.2034</v>
      </c>
      <c r="J296" s="13">
        <v>53.43</v>
      </c>
      <c r="K296" s="11">
        <f t="shared" si="14"/>
        <v>3207.4</v>
      </c>
    </row>
    <row r="297" spans="1:11" ht="42.75" x14ac:dyDescent="0.25">
      <c r="A297" s="9" t="s">
        <v>1721</v>
      </c>
      <c r="B297" s="9" t="s">
        <v>1145</v>
      </c>
      <c r="C297" s="9" t="s">
        <v>2218</v>
      </c>
      <c r="D297" s="10" t="s">
        <v>1146</v>
      </c>
      <c r="E297" s="9" t="s">
        <v>6</v>
      </c>
      <c r="F297" s="34">
        <v>197.46</v>
      </c>
      <c r="G297" s="11">
        <v>44.400000000000006</v>
      </c>
      <c r="H297" s="11">
        <v>44.400000000000006</v>
      </c>
      <c r="I297" s="12">
        <v>0.2034</v>
      </c>
      <c r="J297" s="13">
        <v>53.43</v>
      </c>
      <c r="K297" s="11">
        <f t="shared" si="14"/>
        <v>10550.29</v>
      </c>
    </row>
    <row r="298" spans="1:11" ht="42.75" x14ac:dyDescent="0.25">
      <c r="A298" s="9" t="s">
        <v>1722</v>
      </c>
      <c r="B298" s="9" t="s">
        <v>1147</v>
      </c>
      <c r="C298" s="9" t="s">
        <v>2218</v>
      </c>
      <c r="D298" s="10" t="s">
        <v>1148</v>
      </c>
      <c r="E298" s="9" t="s">
        <v>6</v>
      </c>
      <c r="F298" s="34">
        <v>29.4</v>
      </c>
      <c r="G298" s="11">
        <v>44.400000000000006</v>
      </c>
      <c r="H298" s="11">
        <v>44.400000000000006</v>
      </c>
      <c r="I298" s="12">
        <v>0.2034</v>
      </c>
      <c r="J298" s="13">
        <v>53.43</v>
      </c>
      <c r="K298" s="11">
        <f t="shared" ref="K298:K361" si="15">ROUND(F298*J298,2)</f>
        <v>1570.84</v>
      </c>
    </row>
    <row r="299" spans="1:11" ht="128.25" x14ac:dyDescent="0.25">
      <c r="A299" s="9" t="s">
        <v>1723</v>
      </c>
      <c r="B299" s="9" t="s">
        <v>948</v>
      </c>
      <c r="C299" s="9" t="s">
        <v>45</v>
      </c>
      <c r="D299" s="10" t="s">
        <v>949</v>
      </c>
      <c r="E299" s="9" t="s">
        <v>6</v>
      </c>
      <c r="F299" s="34">
        <v>60.03</v>
      </c>
      <c r="G299" s="11" t="s">
        <v>824</v>
      </c>
      <c r="H299" s="11" t="s">
        <v>824</v>
      </c>
      <c r="I299" s="12">
        <v>0.2034</v>
      </c>
      <c r="J299" s="13">
        <v>61.67</v>
      </c>
      <c r="K299" s="11">
        <f t="shared" si="15"/>
        <v>3702.05</v>
      </c>
    </row>
    <row r="300" spans="1:11" ht="71.25" x14ac:dyDescent="0.25">
      <c r="A300" s="9" t="s">
        <v>1724</v>
      </c>
      <c r="B300" s="9" t="s">
        <v>219</v>
      </c>
      <c r="C300" s="9" t="s">
        <v>45</v>
      </c>
      <c r="D300" s="10" t="s">
        <v>220</v>
      </c>
      <c r="E300" s="9" t="s">
        <v>6</v>
      </c>
      <c r="F300" s="34">
        <v>60.03</v>
      </c>
      <c r="G300" s="11" t="s">
        <v>221</v>
      </c>
      <c r="H300" s="11" t="s">
        <v>221</v>
      </c>
      <c r="I300" s="12">
        <v>0.2034</v>
      </c>
      <c r="J300" s="13">
        <v>68.98</v>
      </c>
      <c r="K300" s="11">
        <f t="shared" si="15"/>
        <v>4140.87</v>
      </c>
    </row>
    <row r="301" spans="1:11" x14ac:dyDescent="0.25">
      <c r="A301" s="19" t="s">
        <v>1725</v>
      </c>
      <c r="B301" s="22" t="s">
        <v>1726</v>
      </c>
      <c r="C301" s="19"/>
      <c r="D301" s="28"/>
      <c r="E301" s="19"/>
      <c r="F301" s="33"/>
      <c r="G301" s="27"/>
      <c r="H301" s="27"/>
      <c r="I301" s="21"/>
      <c r="J301" s="20"/>
      <c r="K301" s="27">
        <f>SUM(K302:K316)/2</f>
        <v>448628.94999999995</v>
      </c>
    </row>
    <row r="302" spans="1:11" x14ac:dyDescent="0.25">
      <c r="A302" s="19" t="s">
        <v>1727</v>
      </c>
      <c r="B302" s="22" t="s">
        <v>1424</v>
      </c>
      <c r="C302" s="19"/>
      <c r="D302" s="28"/>
      <c r="E302" s="19"/>
      <c r="F302" s="33"/>
      <c r="G302" s="27"/>
      <c r="H302" s="27"/>
      <c r="I302" s="21"/>
      <c r="J302" s="20"/>
      <c r="K302" s="27">
        <f>SUM(K303:K313)</f>
        <v>373811.99</v>
      </c>
    </row>
    <row r="303" spans="1:11" ht="99.75" x14ac:dyDescent="0.25">
      <c r="A303" s="9" t="s">
        <v>1728</v>
      </c>
      <c r="B303" s="9" t="s">
        <v>1149</v>
      </c>
      <c r="C303" s="9" t="s">
        <v>2218</v>
      </c>
      <c r="D303" s="10" t="s">
        <v>1150</v>
      </c>
      <c r="E303" s="9" t="s">
        <v>6</v>
      </c>
      <c r="F303" s="34">
        <v>2179.6799999999998</v>
      </c>
      <c r="G303" s="11">
        <v>4.7300000000000004</v>
      </c>
      <c r="H303" s="11">
        <v>4.7300000000000004</v>
      </c>
      <c r="I303" s="12">
        <v>0.2034</v>
      </c>
      <c r="J303" s="13">
        <v>5.69</v>
      </c>
      <c r="K303" s="11">
        <f t="shared" si="15"/>
        <v>12402.38</v>
      </c>
    </row>
    <row r="304" spans="1:11" ht="99.75" x14ac:dyDescent="0.25">
      <c r="A304" s="9" t="s">
        <v>1729</v>
      </c>
      <c r="B304" s="9" t="s">
        <v>1151</v>
      </c>
      <c r="C304" s="9" t="s">
        <v>2218</v>
      </c>
      <c r="D304" s="10" t="s">
        <v>1152</v>
      </c>
      <c r="E304" s="9" t="s">
        <v>6</v>
      </c>
      <c r="F304" s="34">
        <v>1734.95</v>
      </c>
      <c r="G304" s="11">
        <v>4.7300000000000004</v>
      </c>
      <c r="H304" s="11">
        <v>4.7300000000000004</v>
      </c>
      <c r="I304" s="12">
        <v>0.2034</v>
      </c>
      <c r="J304" s="13">
        <v>5.69</v>
      </c>
      <c r="K304" s="11">
        <f t="shared" si="15"/>
        <v>9871.8700000000008</v>
      </c>
    </row>
    <row r="305" spans="1:11" ht="114" x14ac:dyDescent="0.25">
      <c r="A305" s="9" t="s">
        <v>1730</v>
      </c>
      <c r="B305" s="9" t="s">
        <v>1153</v>
      </c>
      <c r="C305" s="9" t="s">
        <v>2218</v>
      </c>
      <c r="D305" s="10" t="s">
        <v>1154</v>
      </c>
      <c r="E305" s="9" t="s">
        <v>6</v>
      </c>
      <c r="F305" s="34">
        <v>1119.23</v>
      </c>
      <c r="G305" s="11">
        <v>43.179999999999993</v>
      </c>
      <c r="H305" s="11">
        <v>43.179999999999993</v>
      </c>
      <c r="I305" s="12">
        <v>0.2034</v>
      </c>
      <c r="J305" s="13">
        <v>51.96</v>
      </c>
      <c r="K305" s="11">
        <f t="shared" si="15"/>
        <v>58155.19</v>
      </c>
    </row>
    <row r="306" spans="1:11" ht="114" x14ac:dyDescent="0.25">
      <c r="A306" s="9" t="s">
        <v>1731</v>
      </c>
      <c r="B306" s="9" t="s">
        <v>1155</v>
      </c>
      <c r="C306" s="9" t="s">
        <v>2218</v>
      </c>
      <c r="D306" s="10" t="s">
        <v>1156</v>
      </c>
      <c r="E306" s="9" t="s">
        <v>6</v>
      </c>
      <c r="F306" s="34">
        <v>615.72</v>
      </c>
      <c r="G306" s="11">
        <v>43.179999999999993</v>
      </c>
      <c r="H306" s="11">
        <v>43.179999999999993</v>
      </c>
      <c r="I306" s="12">
        <v>0.2034</v>
      </c>
      <c r="J306" s="13">
        <v>51.96</v>
      </c>
      <c r="K306" s="11">
        <f t="shared" si="15"/>
        <v>31992.81</v>
      </c>
    </row>
    <row r="307" spans="1:11" ht="85.5" x14ac:dyDescent="0.25">
      <c r="A307" s="9" t="s">
        <v>1732</v>
      </c>
      <c r="B307" s="9" t="s">
        <v>954</v>
      </c>
      <c r="C307" s="9" t="s">
        <v>45</v>
      </c>
      <c r="D307" s="10" t="s">
        <v>955</v>
      </c>
      <c r="E307" s="9" t="s">
        <v>6</v>
      </c>
      <c r="F307" s="34">
        <v>398.09</v>
      </c>
      <c r="G307" s="11" t="s">
        <v>667</v>
      </c>
      <c r="H307" s="11" t="s">
        <v>667</v>
      </c>
      <c r="I307" s="12">
        <v>0.2034</v>
      </c>
      <c r="J307" s="13">
        <v>81.99</v>
      </c>
      <c r="K307" s="11">
        <f t="shared" si="15"/>
        <v>32639.4</v>
      </c>
    </row>
    <row r="308" spans="1:11" ht="85.5" x14ac:dyDescent="0.25">
      <c r="A308" s="9" t="s">
        <v>1733</v>
      </c>
      <c r="B308" s="9" t="s">
        <v>1157</v>
      </c>
      <c r="C308" s="9" t="s">
        <v>2218</v>
      </c>
      <c r="D308" s="10" t="s">
        <v>1158</v>
      </c>
      <c r="E308" s="9" t="s">
        <v>6</v>
      </c>
      <c r="F308" s="34">
        <v>162.05000000000001</v>
      </c>
      <c r="G308" s="11">
        <v>60.099999999999994</v>
      </c>
      <c r="H308" s="11">
        <v>60.099999999999994</v>
      </c>
      <c r="I308" s="12">
        <v>0.2034</v>
      </c>
      <c r="J308" s="13">
        <v>72.319999999999993</v>
      </c>
      <c r="K308" s="11">
        <f t="shared" si="15"/>
        <v>11719.46</v>
      </c>
    </row>
    <row r="309" spans="1:11" ht="85.5" x14ac:dyDescent="0.25">
      <c r="A309" s="9" t="s">
        <v>1734</v>
      </c>
      <c r="B309" s="9" t="s">
        <v>1159</v>
      </c>
      <c r="C309" s="9" t="s">
        <v>2218</v>
      </c>
      <c r="D309" s="10" t="s">
        <v>1160</v>
      </c>
      <c r="E309" s="9" t="s">
        <v>6</v>
      </c>
      <c r="F309" s="34">
        <v>41.38</v>
      </c>
      <c r="G309" s="11">
        <v>60.099999999999994</v>
      </c>
      <c r="H309" s="11">
        <v>60.099999999999994</v>
      </c>
      <c r="I309" s="12">
        <v>0.2034</v>
      </c>
      <c r="J309" s="13">
        <v>72.319999999999993</v>
      </c>
      <c r="K309" s="11">
        <f t="shared" si="15"/>
        <v>2992.6</v>
      </c>
    </row>
    <row r="310" spans="1:11" ht="42.75" x14ac:dyDescent="0.25">
      <c r="A310" s="9" t="s">
        <v>1735</v>
      </c>
      <c r="B310" s="9" t="s">
        <v>1161</v>
      </c>
      <c r="C310" s="9" t="s">
        <v>2218</v>
      </c>
      <c r="D310" s="10" t="s">
        <v>1162</v>
      </c>
      <c r="E310" s="9" t="s">
        <v>7</v>
      </c>
      <c r="F310" s="34">
        <v>149.4</v>
      </c>
      <c r="G310" s="11">
        <v>40.35</v>
      </c>
      <c r="H310" s="11">
        <v>40.35</v>
      </c>
      <c r="I310" s="12">
        <v>0.2034</v>
      </c>
      <c r="J310" s="13">
        <v>48.56</v>
      </c>
      <c r="K310" s="11">
        <f t="shared" si="15"/>
        <v>7254.86</v>
      </c>
    </row>
    <row r="311" spans="1:11" ht="71.25" x14ac:dyDescent="0.25">
      <c r="A311" s="9" t="s">
        <v>1736</v>
      </c>
      <c r="B311" s="9" t="s">
        <v>956</v>
      </c>
      <c r="C311" s="9" t="s">
        <v>45</v>
      </c>
      <c r="D311" s="10" t="s">
        <v>957</v>
      </c>
      <c r="E311" s="9" t="s">
        <v>6</v>
      </c>
      <c r="F311" s="34">
        <v>338.11</v>
      </c>
      <c r="G311" s="11" t="s">
        <v>958</v>
      </c>
      <c r="H311" s="11" t="s">
        <v>958</v>
      </c>
      <c r="I311" s="12">
        <v>0.2034</v>
      </c>
      <c r="J311" s="13">
        <v>89.47</v>
      </c>
      <c r="K311" s="11">
        <f t="shared" si="15"/>
        <v>30250.7</v>
      </c>
    </row>
    <row r="312" spans="1:11" ht="99.75" x14ac:dyDescent="0.25">
      <c r="A312" s="9" t="s">
        <v>1737</v>
      </c>
      <c r="B312" s="9" t="s">
        <v>1163</v>
      </c>
      <c r="C312" s="9" t="s">
        <v>2218</v>
      </c>
      <c r="D312" s="10" t="s">
        <v>1164</v>
      </c>
      <c r="E312" s="9" t="s">
        <v>6</v>
      </c>
      <c r="F312" s="34">
        <v>646.49</v>
      </c>
      <c r="G312" s="11">
        <v>153.23000000000002</v>
      </c>
      <c r="H312" s="11">
        <v>153.23000000000002</v>
      </c>
      <c r="I312" s="12">
        <v>0.2034</v>
      </c>
      <c r="J312" s="13">
        <v>184.4</v>
      </c>
      <c r="K312" s="11">
        <f t="shared" si="15"/>
        <v>119212.76</v>
      </c>
    </row>
    <row r="313" spans="1:11" ht="42.75" x14ac:dyDescent="0.25">
      <c r="A313" s="9" t="s">
        <v>1738</v>
      </c>
      <c r="B313" s="9" t="s">
        <v>1165</v>
      </c>
      <c r="C313" s="9" t="s">
        <v>2218</v>
      </c>
      <c r="D313" s="10" t="s">
        <v>1166</v>
      </c>
      <c r="E313" s="9" t="s">
        <v>6</v>
      </c>
      <c r="F313" s="34">
        <v>254.88</v>
      </c>
      <c r="G313" s="11">
        <v>186.87999999999997</v>
      </c>
      <c r="H313" s="11">
        <v>186.87999999999997</v>
      </c>
      <c r="I313" s="12">
        <v>0.2034</v>
      </c>
      <c r="J313" s="13">
        <v>224.89</v>
      </c>
      <c r="K313" s="11">
        <f t="shared" si="15"/>
        <v>57319.96</v>
      </c>
    </row>
    <row r="314" spans="1:11" x14ac:dyDescent="0.25">
      <c r="A314" s="19" t="s">
        <v>1739</v>
      </c>
      <c r="B314" s="22" t="s">
        <v>1740</v>
      </c>
      <c r="C314" s="19"/>
      <c r="D314" s="28"/>
      <c r="E314" s="19"/>
      <c r="F314" s="33"/>
      <c r="G314" s="27"/>
      <c r="H314" s="27"/>
      <c r="I314" s="21"/>
      <c r="J314" s="20"/>
      <c r="K314" s="27">
        <f>SUM(K315:K316)</f>
        <v>74816.960000000006</v>
      </c>
    </row>
    <row r="315" spans="1:11" ht="99.75" x14ac:dyDescent="0.25">
      <c r="A315" s="9" t="s">
        <v>1741</v>
      </c>
      <c r="B315" s="9" t="s">
        <v>950</v>
      </c>
      <c r="C315" s="9" t="s">
        <v>45</v>
      </c>
      <c r="D315" s="10" t="s">
        <v>951</v>
      </c>
      <c r="E315" s="9" t="s">
        <v>6</v>
      </c>
      <c r="F315" s="34">
        <v>1298.68</v>
      </c>
      <c r="G315" s="11" t="s">
        <v>57</v>
      </c>
      <c r="H315" s="11" t="s">
        <v>57</v>
      </c>
      <c r="I315" s="12">
        <v>0.2034</v>
      </c>
      <c r="J315" s="13">
        <v>5.67</v>
      </c>
      <c r="K315" s="11">
        <f t="shared" si="15"/>
        <v>7363.52</v>
      </c>
    </row>
    <row r="316" spans="1:11" ht="128.25" x14ac:dyDescent="0.25">
      <c r="A316" s="9" t="s">
        <v>1742</v>
      </c>
      <c r="B316" s="9" t="s">
        <v>952</v>
      </c>
      <c r="C316" s="9" t="s">
        <v>45</v>
      </c>
      <c r="D316" s="10" t="s">
        <v>953</v>
      </c>
      <c r="E316" s="9" t="s">
        <v>6</v>
      </c>
      <c r="F316" s="34">
        <v>1298.68</v>
      </c>
      <c r="G316" s="11" t="s">
        <v>72</v>
      </c>
      <c r="H316" s="11" t="s">
        <v>72</v>
      </c>
      <c r="I316" s="12">
        <v>0.2034</v>
      </c>
      <c r="J316" s="13">
        <v>51.94</v>
      </c>
      <c r="K316" s="11">
        <f t="shared" si="15"/>
        <v>67453.440000000002</v>
      </c>
    </row>
    <row r="317" spans="1:11" x14ac:dyDescent="0.25">
      <c r="A317" s="19" t="s">
        <v>18</v>
      </c>
      <c r="B317" s="22" t="s">
        <v>1743</v>
      </c>
      <c r="C317" s="19"/>
      <c r="D317" s="28"/>
      <c r="E317" s="19"/>
      <c r="F317" s="33"/>
      <c r="G317" s="27"/>
      <c r="H317" s="27"/>
      <c r="I317" s="21"/>
      <c r="J317" s="20"/>
      <c r="K317" s="27">
        <f>SUM(K318:K337)/2</f>
        <v>455352.73000000004</v>
      </c>
    </row>
    <row r="318" spans="1:11" x14ac:dyDescent="0.25">
      <c r="A318" s="19" t="s">
        <v>1744</v>
      </c>
      <c r="B318" s="22" t="s">
        <v>1745</v>
      </c>
      <c r="C318" s="19"/>
      <c r="D318" s="28"/>
      <c r="E318" s="19"/>
      <c r="F318" s="33"/>
      <c r="G318" s="27"/>
      <c r="H318" s="27"/>
      <c r="I318" s="21"/>
      <c r="J318" s="20"/>
      <c r="K318" s="27">
        <f>SUM(K319:K326)</f>
        <v>346546.72000000003</v>
      </c>
    </row>
    <row r="319" spans="1:11" ht="42.75" x14ac:dyDescent="0.25">
      <c r="A319" s="9" t="s">
        <v>1746</v>
      </c>
      <c r="B319" s="9" t="s">
        <v>1167</v>
      </c>
      <c r="C319" s="9" t="s">
        <v>2218</v>
      </c>
      <c r="D319" s="10" t="s">
        <v>1168</v>
      </c>
      <c r="E319" s="9" t="s">
        <v>6</v>
      </c>
      <c r="F319" s="34">
        <v>1780.58</v>
      </c>
      <c r="G319" s="11">
        <v>37.730000000000004</v>
      </c>
      <c r="H319" s="11">
        <v>37.730000000000004</v>
      </c>
      <c r="I319" s="12">
        <v>0.2034</v>
      </c>
      <c r="J319" s="13">
        <v>45.4</v>
      </c>
      <c r="K319" s="11">
        <f t="shared" si="15"/>
        <v>80838.33</v>
      </c>
    </row>
    <row r="320" spans="1:11" ht="142.5" x14ac:dyDescent="0.25">
      <c r="A320" s="9" t="s">
        <v>1747</v>
      </c>
      <c r="B320" s="9" t="s">
        <v>938</v>
      </c>
      <c r="C320" s="9" t="s">
        <v>45</v>
      </c>
      <c r="D320" s="10" t="s">
        <v>939</v>
      </c>
      <c r="E320" s="9" t="s">
        <v>6</v>
      </c>
      <c r="F320" s="34">
        <v>1780.58</v>
      </c>
      <c r="G320" s="11" t="s">
        <v>748</v>
      </c>
      <c r="H320" s="11" t="s">
        <v>748</v>
      </c>
      <c r="I320" s="12">
        <v>0.2034</v>
      </c>
      <c r="J320" s="13">
        <v>120.22</v>
      </c>
      <c r="K320" s="11">
        <f t="shared" si="15"/>
        <v>214061.33</v>
      </c>
    </row>
    <row r="321" spans="1:11" ht="128.25" x14ac:dyDescent="0.25">
      <c r="A321" s="9" t="s">
        <v>1748</v>
      </c>
      <c r="B321" s="9" t="s">
        <v>948</v>
      </c>
      <c r="C321" s="9" t="s">
        <v>45</v>
      </c>
      <c r="D321" s="10" t="s">
        <v>949</v>
      </c>
      <c r="E321" s="9" t="s">
        <v>6</v>
      </c>
      <c r="F321" s="34">
        <v>256.23</v>
      </c>
      <c r="G321" s="11" t="s">
        <v>824</v>
      </c>
      <c r="H321" s="11" t="s">
        <v>824</v>
      </c>
      <c r="I321" s="12">
        <v>0.2034</v>
      </c>
      <c r="J321" s="13">
        <v>61.67</v>
      </c>
      <c r="K321" s="11">
        <f t="shared" si="15"/>
        <v>15801.7</v>
      </c>
    </row>
    <row r="322" spans="1:11" ht="85.5" x14ac:dyDescent="0.25">
      <c r="A322" s="9" t="s">
        <v>1749</v>
      </c>
      <c r="B322" s="9" t="s">
        <v>926</v>
      </c>
      <c r="C322" s="9" t="s">
        <v>45</v>
      </c>
      <c r="D322" s="10" t="s">
        <v>927</v>
      </c>
      <c r="E322" s="9" t="s">
        <v>6</v>
      </c>
      <c r="F322" s="34">
        <v>256.23</v>
      </c>
      <c r="G322" s="11" t="s">
        <v>928</v>
      </c>
      <c r="H322" s="11" t="s">
        <v>928</v>
      </c>
      <c r="I322" s="12">
        <v>0.2034</v>
      </c>
      <c r="J322" s="13">
        <v>61.59</v>
      </c>
      <c r="K322" s="11">
        <f t="shared" si="15"/>
        <v>15781.21</v>
      </c>
    </row>
    <row r="323" spans="1:11" x14ac:dyDescent="0.25">
      <c r="A323" s="9" t="s">
        <v>1750</v>
      </c>
      <c r="B323" s="9" t="s">
        <v>1169</v>
      </c>
      <c r="C323" s="9" t="s">
        <v>2218</v>
      </c>
      <c r="D323" s="10" t="s">
        <v>1170</v>
      </c>
      <c r="E323" s="9" t="s">
        <v>7</v>
      </c>
      <c r="F323" s="34">
        <v>16.059999999999999</v>
      </c>
      <c r="G323" s="11">
        <v>8.7100000000000009</v>
      </c>
      <c r="H323" s="11">
        <v>8.7100000000000009</v>
      </c>
      <c r="I323" s="12">
        <v>0.2034</v>
      </c>
      <c r="J323" s="13">
        <v>10.48</v>
      </c>
      <c r="K323" s="11">
        <f t="shared" si="15"/>
        <v>168.31</v>
      </c>
    </row>
    <row r="324" spans="1:11" ht="28.5" x14ac:dyDescent="0.25">
      <c r="A324" s="9" t="s">
        <v>1751</v>
      </c>
      <c r="B324" s="9" t="s">
        <v>1171</v>
      </c>
      <c r="C324" s="9" t="s">
        <v>2218</v>
      </c>
      <c r="D324" s="10" t="s">
        <v>1172</v>
      </c>
      <c r="E324" s="9" t="s">
        <v>7</v>
      </c>
      <c r="F324" s="34">
        <v>297.29000000000002</v>
      </c>
      <c r="G324" s="11">
        <v>29.159999999999997</v>
      </c>
      <c r="H324" s="11">
        <v>29.159999999999997</v>
      </c>
      <c r="I324" s="12">
        <v>0.2034</v>
      </c>
      <c r="J324" s="13">
        <v>35.090000000000003</v>
      </c>
      <c r="K324" s="11">
        <f t="shared" si="15"/>
        <v>10431.91</v>
      </c>
    </row>
    <row r="325" spans="1:11" ht="42.75" x14ac:dyDescent="0.25">
      <c r="A325" s="9" t="s">
        <v>1752</v>
      </c>
      <c r="B325" s="9" t="s">
        <v>935</v>
      </c>
      <c r="C325" s="9" t="s">
        <v>45</v>
      </c>
      <c r="D325" s="10" t="s">
        <v>936</v>
      </c>
      <c r="E325" s="9" t="s">
        <v>7</v>
      </c>
      <c r="F325" s="34">
        <v>12.89</v>
      </c>
      <c r="G325" s="11" t="s">
        <v>937</v>
      </c>
      <c r="H325" s="11" t="s">
        <v>937</v>
      </c>
      <c r="I325" s="12">
        <v>0.2034</v>
      </c>
      <c r="J325" s="13">
        <v>153.91</v>
      </c>
      <c r="K325" s="11">
        <f t="shared" si="15"/>
        <v>1983.9</v>
      </c>
    </row>
    <row r="326" spans="1:11" ht="42.75" x14ac:dyDescent="0.25">
      <c r="A326" s="9" t="s">
        <v>1753</v>
      </c>
      <c r="B326" s="9" t="s">
        <v>1173</v>
      </c>
      <c r="C326" s="9" t="s">
        <v>2218</v>
      </c>
      <c r="D326" s="10" t="s">
        <v>1174</v>
      </c>
      <c r="E326" s="9" t="s">
        <v>7</v>
      </c>
      <c r="F326" s="34">
        <v>48.6</v>
      </c>
      <c r="G326" s="11">
        <v>127.9</v>
      </c>
      <c r="H326" s="11">
        <v>127.9</v>
      </c>
      <c r="I326" s="12">
        <v>0.2034</v>
      </c>
      <c r="J326" s="13">
        <v>153.91</v>
      </c>
      <c r="K326" s="11">
        <f t="shared" si="15"/>
        <v>7480.03</v>
      </c>
    </row>
    <row r="327" spans="1:11" x14ac:dyDescent="0.25">
      <c r="A327" s="19" t="s">
        <v>1754</v>
      </c>
      <c r="B327" s="22" t="s">
        <v>1755</v>
      </c>
      <c r="C327" s="19"/>
      <c r="D327" s="28"/>
      <c r="E327" s="19"/>
      <c r="F327" s="33"/>
      <c r="G327" s="27"/>
      <c r="H327" s="27"/>
      <c r="I327" s="21"/>
      <c r="J327" s="20"/>
      <c r="K327" s="27">
        <f>SUM(K328:K337)</f>
        <v>108806.01</v>
      </c>
    </row>
    <row r="328" spans="1:11" ht="85.5" x14ac:dyDescent="0.25">
      <c r="A328" s="9" t="s">
        <v>1756</v>
      </c>
      <c r="B328" s="9" t="s">
        <v>932</v>
      </c>
      <c r="C328" s="9" t="s">
        <v>45</v>
      </c>
      <c r="D328" s="10" t="s">
        <v>933</v>
      </c>
      <c r="E328" s="9" t="s">
        <v>6</v>
      </c>
      <c r="F328" s="34">
        <v>572.42999999999995</v>
      </c>
      <c r="G328" s="11" t="s">
        <v>934</v>
      </c>
      <c r="H328" s="11" t="s">
        <v>934</v>
      </c>
      <c r="I328" s="12">
        <v>0.2034</v>
      </c>
      <c r="J328" s="13">
        <v>51.65</v>
      </c>
      <c r="K328" s="11">
        <f t="shared" si="15"/>
        <v>29566.01</v>
      </c>
    </row>
    <row r="329" spans="1:11" ht="71.25" x14ac:dyDescent="0.25">
      <c r="A329" s="9" t="s">
        <v>1757</v>
      </c>
      <c r="B329" s="9" t="s">
        <v>929</v>
      </c>
      <c r="C329" s="9" t="s">
        <v>45</v>
      </c>
      <c r="D329" s="10" t="s">
        <v>930</v>
      </c>
      <c r="E329" s="9" t="s">
        <v>6</v>
      </c>
      <c r="F329" s="34">
        <v>157.83000000000001</v>
      </c>
      <c r="G329" s="11" t="s">
        <v>931</v>
      </c>
      <c r="H329" s="11" t="s">
        <v>931</v>
      </c>
      <c r="I329" s="12">
        <v>0.2034</v>
      </c>
      <c r="J329" s="13">
        <v>55.27</v>
      </c>
      <c r="K329" s="11">
        <f t="shared" si="15"/>
        <v>8723.26</v>
      </c>
    </row>
    <row r="330" spans="1:11" ht="71.25" x14ac:dyDescent="0.25">
      <c r="A330" s="9" t="s">
        <v>1758</v>
      </c>
      <c r="B330" s="9" t="s">
        <v>902</v>
      </c>
      <c r="C330" s="9" t="s">
        <v>45</v>
      </c>
      <c r="D330" s="10" t="s">
        <v>903</v>
      </c>
      <c r="E330" s="9" t="s">
        <v>6</v>
      </c>
      <c r="F330" s="34">
        <v>135.94999999999999</v>
      </c>
      <c r="G330" s="11" t="s">
        <v>904</v>
      </c>
      <c r="H330" s="11" t="s">
        <v>904</v>
      </c>
      <c r="I330" s="12">
        <v>0.2034</v>
      </c>
      <c r="J330" s="13">
        <v>116.97</v>
      </c>
      <c r="K330" s="11">
        <f t="shared" si="15"/>
        <v>15902.07</v>
      </c>
    </row>
    <row r="331" spans="1:11" ht="71.25" x14ac:dyDescent="0.25">
      <c r="A331" s="9" t="s">
        <v>1759</v>
      </c>
      <c r="B331" s="9" t="s">
        <v>899</v>
      </c>
      <c r="C331" s="9" t="s">
        <v>45</v>
      </c>
      <c r="D331" s="10" t="s">
        <v>900</v>
      </c>
      <c r="E331" s="9" t="s">
        <v>6</v>
      </c>
      <c r="F331" s="34">
        <v>98.5</v>
      </c>
      <c r="G331" s="11" t="s">
        <v>901</v>
      </c>
      <c r="H331" s="11" t="s">
        <v>901</v>
      </c>
      <c r="I331" s="12">
        <v>0.2034</v>
      </c>
      <c r="J331" s="13">
        <v>97.25</v>
      </c>
      <c r="K331" s="11">
        <f t="shared" si="15"/>
        <v>9579.1299999999992</v>
      </c>
    </row>
    <row r="332" spans="1:11" ht="57" x14ac:dyDescent="0.25">
      <c r="A332" s="9" t="s">
        <v>1760</v>
      </c>
      <c r="B332" s="9" t="s">
        <v>1175</v>
      </c>
      <c r="C332" s="9" t="s">
        <v>2218</v>
      </c>
      <c r="D332" s="10" t="s">
        <v>1176</v>
      </c>
      <c r="E332" s="9" t="s">
        <v>6</v>
      </c>
      <c r="F332" s="34">
        <v>24.63</v>
      </c>
      <c r="G332" s="11">
        <v>241.81</v>
      </c>
      <c r="H332" s="11">
        <v>241.81</v>
      </c>
      <c r="I332" s="12">
        <v>0.2034</v>
      </c>
      <c r="J332" s="13">
        <v>290.99</v>
      </c>
      <c r="K332" s="11">
        <f t="shared" si="15"/>
        <v>7167.08</v>
      </c>
    </row>
    <row r="333" spans="1:11" ht="57" x14ac:dyDescent="0.25">
      <c r="A333" s="9" t="s">
        <v>1761</v>
      </c>
      <c r="B333" s="9" t="s">
        <v>1177</v>
      </c>
      <c r="C333" s="9" t="s">
        <v>2218</v>
      </c>
      <c r="D333" s="10" t="s">
        <v>1178</v>
      </c>
      <c r="E333" s="9" t="s">
        <v>6</v>
      </c>
      <c r="F333" s="34">
        <v>7.37</v>
      </c>
      <c r="G333" s="11">
        <v>241.81</v>
      </c>
      <c r="H333" s="11">
        <v>241.81</v>
      </c>
      <c r="I333" s="12">
        <v>0.2034</v>
      </c>
      <c r="J333" s="13">
        <v>290.99</v>
      </c>
      <c r="K333" s="11">
        <f t="shared" si="15"/>
        <v>2144.6</v>
      </c>
    </row>
    <row r="334" spans="1:11" ht="57" x14ac:dyDescent="0.25">
      <c r="A334" s="9" t="s">
        <v>1762</v>
      </c>
      <c r="B334" s="9" t="s">
        <v>1179</v>
      </c>
      <c r="C334" s="9" t="s">
        <v>2218</v>
      </c>
      <c r="D334" s="10" t="s">
        <v>1180</v>
      </c>
      <c r="E334" s="9" t="s">
        <v>6</v>
      </c>
      <c r="F334" s="34">
        <v>20.25</v>
      </c>
      <c r="G334" s="11">
        <v>241.81</v>
      </c>
      <c r="H334" s="11">
        <v>241.81</v>
      </c>
      <c r="I334" s="12">
        <v>0.2034</v>
      </c>
      <c r="J334" s="13">
        <v>290.99</v>
      </c>
      <c r="K334" s="11">
        <f t="shared" si="15"/>
        <v>5892.55</v>
      </c>
    </row>
    <row r="335" spans="1:11" ht="28.5" x14ac:dyDescent="0.25">
      <c r="A335" s="9" t="s">
        <v>1763</v>
      </c>
      <c r="B335" s="9" t="s">
        <v>1181</v>
      </c>
      <c r="C335" s="9" t="s">
        <v>2218</v>
      </c>
      <c r="D335" s="10" t="s">
        <v>1182</v>
      </c>
      <c r="E335" s="9" t="s">
        <v>8</v>
      </c>
      <c r="F335" s="34">
        <v>40.65</v>
      </c>
      <c r="G335" s="11">
        <v>102.60000000000001</v>
      </c>
      <c r="H335" s="11">
        <v>102.60000000000001</v>
      </c>
      <c r="I335" s="12">
        <v>0.2034</v>
      </c>
      <c r="J335" s="13">
        <v>123.47</v>
      </c>
      <c r="K335" s="11">
        <f t="shared" si="15"/>
        <v>5019.0600000000004</v>
      </c>
    </row>
    <row r="336" spans="1:11" ht="28.5" x14ac:dyDescent="0.25">
      <c r="A336" s="9" t="s">
        <v>1764</v>
      </c>
      <c r="B336" s="9" t="s">
        <v>968</v>
      </c>
      <c r="C336" s="9" t="s">
        <v>45</v>
      </c>
      <c r="D336" s="10" t="s">
        <v>969</v>
      </c>
      <c r="E336" s="9" t="s">
        <v>6</v>
      </c>
      <c r="F336" s="34">
        <v>1006.41</v>
      </c>
      <c r="G336" s="11" t="s">
        <v>970</v>
      </c>
      <c r="H336" s="11" t="s">
        <v>970</v>
      </c>
      <c r="I336" s="12">
        <v>0.2034</v>
      </c>
      <c r="J336" s="13">
        <v>20.420000000000002</v>
      </c>
      <c r="K336" s="11">
        <f t="shared" si="15"/>
        <v>20550.89</v>
      </c>
    </row>
    <row r="337" spans="1:11" ht="71.25" x14ac:dyDescent="0.25">
      <c r="A337" s="9" t="s">
        <v>1765</v>
      </c>
      <c r="B337" s="9" t="s">
        <v>101</v>
      </c>
      <c r="C337" s="9" t="s">
        <v>45</v>
      </c>
      <c r="D337" s="10" t="s">
        <v>102</v>
      </c>
      <c r="E337" s="9" t="s">
        <v>7</v>
      </c>
      <c r="F337" s="34">
        <v>96.52</v>
      </c>
      <c r="G337" s="11" t="s">
        <v>103</v>
      </c>
      <c r="H337" s="11" t="s">
        <v>103</v>
      </c>
      <c r="I337" s="12">
        <v>0.2034</v>
      </c>
      <c r="J337" s="13">
        <v>44.15</v>
      </c>
      <c r="K337" s="11">
        <f t="shared" si="15"/>
        <v>4261.3599999999997</v>
      </c>
    </row>
    <row r="338" spans="1:11" x14ac:dyDescent="0.25">
      <c r="A338" s="19" t="s">
        <v>19</v>
      </c>
      <c r="B338" s="22" t="s">
        <v>1766</v>
      </c>
      <c r="C338" s="19"/>
      <c r="D338" s="28"/>
      <c r="E338" s="19"/>
      <c r="F338" s="33"/>
      <c r="G338" s="27"/>
      <c r="H338" s="27"/>
      <c r="I338" s="21"/>
      <c r="J338" s="20"/>
      <c r="K338" s="27">
        <f>SUM(K339:K362)/2</f>
        <v>254911.28000000006</v>
      </c>
    </row>
    <row r="339" spans="1:11" x14ac:dyDescent="0.25">
      <c r="A339" s="19" t="s">
        <v>1767</v>
      </c>
      <c r="B339" s="22" t="s">
        <v>1424</v>
      </c>
      <c r="C339" s="19"/>
      <c r="D339" s="28"/>
      <c r="E339" s="19"/>
      <c r="F339" s="33"/>
      <c r="G339" s="27"/>
      <c r="H339" s="27"/>
      <c r="I339" s="21"/>
      <c r="J339" s="20"/>
      <c r="K339" s="27">
        <f>SUM(K340:K353)</f>
        <v>97645.47</v>
      </c>
    </row>
    <row r="340" spans="1:11" ht="57" x14ac:dyDescent="0.25">
      <c r="A340" s="9" t="s">
        <v>1768</v>
      </c>
      <c r="B340" s="9" t="s">
        <v>1183</v>
      </c>
      <c r="C340" s="9" t="s">
        <v>2218</v>
      </c>
      <c r="D340" s="10" t="s">
        <v>1184</v>
      </c>
      <c r="E340" s="9" t="s">
        <v>6</v>
      </c>
      <c r="F340" s="34">
        <v>338.11</v>
      </c>
      <c r="G340" s="11">
        <v>25.67</v>
      </c>
      <c r="H340" s="11">
        <v>25.67</v>
      </c>
      <c r="I340" s="12">
        <v>0.2034</v>
      </c>
      <c r="J340" s="13">
        <v>30.89</v>
      </c>
      <c r="K340" s="11">
        <f t="shared" si="15"/>
        <v>10444.219999999999</v>
      </c>
    </row>
    <row r="341" spans="1:11" ht="57" x14ac:dyDescent="0.25">
      <c r="A341" s="9" t="s">
        <v>1769</v>
      </c>
      <c r="B341" s="9" t="s">
        <v>914</v>
      </c>
      <c r="C341" s="9" t="s">
        <v>45</v>
      </c>
      <c r="D341" s="10" t="s">
        <v>915</v>
      </c>
      <c r="E341" s="9" t="s">
        <v>6</v>
      </c>
      <c r="F341" s="34">
        <v>895.48</v>
      </c>
      <c r="G341" s="11" t="s">
        <v>916</v>
      </c>
      <c r="H341" s="11" t="s">
        <v>916</v>
      </c>
      <c r="I341" s="12">
        <v>0.2034</v>
      </c>
      <c r="J341" s="13">
        <v>25.67</v>
      </c>
      <c r="K341" s="11">
        <f t="shared" si="15"/>
        <v>22986.97</v>
      </c>
    </row>
    <row r="342" spans="1:11" ht="42.75" x14ac:dyDescent="0.25">
      <c r="A342" s="9" t="s">
        <v>1770</v>
      </c>
      <c r="B342" s="9" t="s">
        <v>1185</v>
      </c>
      <c r="C342" s="9" t="s">
        <v>2218</v>
      </c>
      <c r="D342" s="10" t="s">
        <v>1186</v>
      </c>
      <c r="E342" s="9" t="s">
        <v>6</v>
      </c>
      <c r="F342" s="34">
        <v>105.93</v>
      </c>
      <c r="G342" s="11">
        <v>20.86</v>
      </c>
      <c r="H342" s="11">
        <v>20.86</v>
      </c>
      <c r="I342" s="12">
        <v>0.2034</v>
      </c>
      <c r="J342" s="13">
        <v>25.1</v>
      </c>
      <c r="K342" s="11">
        <f t="shared" si="15"/>
        <v>2658.84</v>
      </c>
    </row>
    <row r="343" spans="1:11" ht="57" x14ac:dyDescent="0.25">
      <c r="A343" s="9" t="s">
        <v>1771</v>
      </c>
      <c r="B343" s="9" t="s">
        <v>1187</v>
      </c>
      <c r="C343" s="9" t="s">
        <v>2218</v>
      </c>
      <c r="D343" s="10" t="s">
        <v>1188</v>
      </c>
      <c r="E343" s="9" t="s">
        <v>6</v>
      </c>
      <c r="F343" s="34">
        <v>484.46</v>
      </c>
      <c r="G343" s="11">
        <v>14.469999999999999</v>
      </c>
      <c r="H343" s="11">
        <v>14.469999999999999</v>
      </c>
      <c r="I343" s="12">
        <v>0.2034</v>
      </c>
      <c r="J343" s="13">
        <v>17.41</v>
      </c>
      <c r="K343" s="11">
        <f t="shared" si="15"/>
        <v>8434.4500000000007</v>
      </c>
    </row>
    <row r="344" spans="1:11" ht="57" x14ac:dyDescent="0.25">
      <c r="A344" s="9" t="s">
        <v>1772</v>
      </c>
      <c r="B344" s="9" t="s">
        <v>911</v>
      </c>
      <c r="C344" s="9" t="s">
        <v>45</v>
      </c>
      <c r="D344" s="10" t="s">
        <v>912</v>
      </c>
      <c r="E344" s="9" t="s">
        <v>6</v>
      </c>
      <c r="F344" s="34">
        <v>338.11</v>
      </c>
      <c r="G344" s="11" t="s">
        <v>913</v>
      </c>
      <c r="H344" s="11" t="s">
        <v>913</v>
      </c>
      <c r="I344" s="12">
        <v>0.2034</v>
      </c>
      <c r="J344" s="13">
        <v>20.88</v>
      </c>
      <c r="K344" s="11">
        <f t="shared" si="15"/>
        <v>7059.74</v>
      </c>
    </row>
    <row r="345" spans="1:11" ht="71.25" x14ac:dyDescent="0.25">
      <c r="A345" s="9" t="s">
        <v>1773</v>
      </c>
      <c r="B345" s="9" t="s">
        <v>1189</v>
      </c>
      <c r="C345" s="9" t="s">
        <v>2218</v>
      </c>
      <c r="D345" s="10" t="s">
        <v>1190</v>
      </c>
      <c r="E345" s="9" t="s">
        <v>6</v>
      </c>
      <c r="F345" s="34">
        <v>212.58</v>
      </c>
      <c r="G345" s="11">
        <v>14.469999999999999</v>
      </c>
      <c r="H345" s="11">
        <v>14.469999999999999</v>
      </c>
      <c r="I345" s="12">
        <v>0.2034</v>
      </c>
      <c r="J345" s="13">
        <v>17.41</v>
      </c>
      <c r="K345" s="11">
        <f t="shared" si="15"/>
        <v>3701.02</v>
      </c>
    </row>
    <row r="346" spans="1:11" ht="57" x14ac:dyDescent="0.25">
      <c r="A346" s="9" t="s">
        <v>1774</v>
      </c>
      <c r="B346" s="9" t="s">
        <v>1191</v>
      </c>
      <c r="C346" s="9" t="s">
        <v>2218</v>
      </c>
      <c r="D346" s="10" t="s">
        <v>1192</v>
      </c>
      <c r="E346" s="9" t="s">
        <v>6</v>
      </c>
      <c r="F346" s="34">
        <v>11.18</v>
      </c>
      <c r="G346" s="11">
        <v>14.469999999999999</v>
      </c>
      <c r="H346" s="11">
        <v>14.469999999999999</v>
      </c>
      <c r="I346" s="12">
        <v>0.2034</v>
      </c>
      <c r="J346" s="13">
        <v>17.41</v>
      </c>
      <c r="K346" s="11">
        <f t="shared" si="15"/>
        <v>194.64</v>
      </c>
    </row>
    <row r="347" spans="1:11" ht="57" x14ac:dyDescent="0.25">
      <c r="A347" s="9" t="s">
        <v>1775</v>
      </c>
      <c r="B347" s="9" t="s">
        <v>1193</v>
      </c>
      <c r="C347" s="9" t="s">
        <v>2218</v>
      </c>
      <c r="D347" s="10" t="s">
        <v>1194</v>
      </c>
      <c r="E347" s="9" t="s">
        <v>6</v>
      </c>
      <c r="F347" s="34">
        <v>105.93</v>
      </c>
      <c r="G347" s="11">
        <v>14.469999999999999</v>
      </c>
      <c r="H347" s="11">
        <v>14.469999999999999</v>
      </c>
      <c r="I347" s="12">
        <v>0.2034</v>
      </c>
      <c r="J347" s="13">
        <v>17.41</v>
      </c>
      <c r="K347" s="11">
        <f t="shared" si="15"/>
        <v>1844.24</v>
      </c>
    </row>
    <row r="348" spans="1:11" ht="42.75" x14ac:dyDescent="0.25">
      <c r="A348" s="9" t="s">
        <v>1776</v>
      </c>
      <c r="B348" s="9" t="s">
        <v>1195</v>
      </c>
      <c r="C348" s="9" t="s">
        <v>2218</v>
      </c>
      <c r="D348" s="10" t="s">
        <v>1196</v>
      </c>
      <c r="E348" s="9" t="s">
        <v>6</v>
      </c>
      <c r="F348" s="34">
        <v>113.4</v>
      </c>
      <c r="G348" s="11">
        <v>20.04</v>
      </c>
      <c r="H348" s="11">
        <v>20.04</v>
      </c>
      <c r="I348" s="12">
        <v>0.2034</v>
      </c>
      <c r="J348" s="13">
        <v>24.12</v>
      </c>
      <c r="K348" s="11">
        <f t="shared" si="15"/>
        <v>2735.21</v>
      </c>
    </row>
    <row r="349" spans="1:11" ht="57" x14ac:dyDescent="0.25">
      <c r="A349" s="9" t="s">
        <v>1777</v>
      </c>
      <c r="B349" s="9" t="s">
        <v>1197</v>
      </c>
      <c r="C349" s="9" t="s">
        <v>2218</v>
      </c>
      <c r="D349" s="10" t="s">
        <v>1198</v>
      </c>
      <c r="E349" s="9" t="s">
        <v>6</v>
      </c>
      <c r="F349" s="34">
        <v>16.88</v>
      </c>
      <c r="G349" s="11">
        <v>20.04</v>
      </c>
      <c r="H349" s="11">
        <v>20.04</v>
      </c>
      <c r="I349" s="12">
        <v>0.2034</v>
      </c>
      <c r="J349" s="13">
        <v>24.12</v>
      </c>
      <c r="K349" s="11">
        <f t="shared" si="15"/>
        <v>407.15</v>
      </c>
    </row>
    <row r="350" spans="1:11" ht="57" x14ac:dyDescent="0.25">
      <c r="A350" s="9" t="s">
        <v>1778</v>
      </c>
      <c r="B350" s="9" t="s">
        <v>1199</v>
      </c>
      <c r="C350" s="9" t="s">
        <v>2218</v>
      </c>
      <c r="D350" s="10" t="s">
        <v>1200</v>
      </c>
      <c r="E350" s="9" t="s">
        <v>6</v>
      </c>
      <c r="F350" s="34">
        <v>176.86</v>
      </c>
      <c r="G350" s="11">
        <v>14.469999999999999</v>
      </c>
      <c r="H350" s="11">
        <v>14.469999999999999</v>
      </c>
      <c r="I350" s="12">
        <v>0.2034</v>
      </c>
      <c r="J350" s="13">
        <v>17.41</v>
      </c>
      <c r="K350" s="11">
        <f t="shared" si="15"/>
        <v>3079.13</v>
      </c>
    </row>
    <row r="351" spans="1:11" ht="57" x14ac:dyDescent="0.25">
      <c r="A351" s="9" t="s">
        <v>1779</v>
      </c>
      <c r="B351" s="9" t="s">
        <v>1201</v>
      </c>
      <c r="C351" s="9" t="s">
        <v>2218</v>
      </c>
      <c r="D351" s="10" t="s">
        <v>1202</v>
      </c>
      <c r="E351" s="9" t="s">
        <v>6</v>
      </c>
      <c r="F351" s="34">
        <v>269.72000000000003</v>
      </c>
      <c r="G351" s="11">
        <v>15.16</v>
      </c>
      <c r="H351" s="11">
        <v>15.16</v>
      </c>
      <c r="I351" s="12">
        <v>0.2034</v>
      </c>
      <c r="J351" s="13">
        <v>18.239999999999998</v>
      </c>
      <c r="K351" s="11">
        <f t="shared" si="15"/>
        <v>4919.6899999999996</v>
      </c>
    </row>
    <row r="352" spans="1:11" ht="57" x14ac:dyDescent="0.25">
      <c r="A352" s="9" t="s">
        <v>1780</v>
      </c>
      <c r="B352" s="9" t="s">
        <v>1203</v>
      </c>
      <c r="C352" s="9" t="s">
        <v>2218</v>
      </c>
      <c r="D352" s="10" t="s">
        <v>1204</v>
      </c>
      <c r="E352" s="9" t="s">
        <v>6</v>
      </c>
      <c r="F352" s="34">
        <v>1173.21</v>
      </c>
      <c r="G352" s="11">
        <v>15.16</v>
      </c>
      <c r="H352" s="11">
        <v>15.16</v>
      </c>
      <c r="I352" s="12">
        <v>0.2034</v>
      </c>
      <c r="J352" s="13">
        <v>18.239999999999998</v>
      </c>
      <c r="K352" s="11">
        <f t="shared" si="15"/>
        <v>21399.35</v>
      </c>
    </row>
    <row r="353" spans="1:11" ht="57" x14ac:dyDescent="0.25">
      <c r="A353" s="9" t="s">
        <v>1781</v>
      </c>
      <c r="B353" s="9" t="s">
        <v>1205</v>
      </c>
      <c r="C353" s="9" t="s">
        <v>2218</v>
      </c>
      <c r="D353" s="10" t="s">
        <v>1206</v>
      </c>
      <c r="E353" s="9" t="s">
        <v>6</v>
      </c>
      <c r="F353" s="34">
        <v>426.58</v>
      </c>
      <c r="G353" s="11">
        <v>15.16</v>
      </c>
      <c r="H353" s="11">
        <v>15.16</v>
      </c>
      <c r="I353" s="12">
        <v>0.2034</v>
      </c>
      <c r="J353" s="13">
        <v>18.239999999999998</v>
      </c>
      <c r="K353" s="11">
        <f t="shared" si="15"/>
        <v>7780.82</v>
      </c>
    </row>
    <row r="354" spans="1:11" x14ac:dyDescent="0.25">
      <c r="A354" s="19" t="s">
        <v>1782</v>
      </c>
      <c r="B354" s="22" t="s">
        <v>1740</v>
      </c>
      <c r="C354" s="19"/>
      <c r="D354" s="28"/>
      <c r="E354" s="19"/>
      <c r="F354" s="33"/>
      <c r="G354" s="27"/>
      <c r="H354" s="27"/>
      <c r="I354" s="21"/>
      <c r="J354" s="20"/>
      <c r="K354" s="27">
        <f>SUM(K355:K356)</f>
        <v>23687.920000000002</v>
      </c>
    </row>
    <row r="355" spans="1:11" ht="57" x14ac:dyDescent="0.25">
      <c r="A355" s="9" t="s">
        <v>1783</v>
      </c>
      <c r="B355" s="9" t="s">
        <v>1203</v>
      </c>
      <c r="C355" s="9" t="s">
        <v>2218</v>
      </c>
      <c r="D355" s="10" t="s">
        <v>1204</v>
      </c>
      <c r="E355" s="9" t="s">
        <v>6</v>
      </c>
      <c r="F355" s="34">
        <v>1201.4100000000001</v>
      </c>
      <c r="G355" s="11">
        <v>15.16</v>
      </c>
      <c r="H355" s="11">
        <v>15.16</v>
      </c>
      <c r="I355" s="12">
        <v>0.2034</v>
      </c>
      <c r="J355" s="13">
        <v>18.239999999999998</v>
      </c>
      <c r="K355" s="11">
        <f t="shared" si="15"/>
        <v>21913.72</v>
      </c>
    </row>
    <row r="356" spans="1:11" ht="57" x14ac:dyDescent="0.25">
      <c r="A356" s="9" t="s">
        <v>1784</v>
      </c>
      <c r="B356" s="9" t="s">
        <v>1205</v>
      </c>
      <c r="C356" s="9" t="s">
        <v>2218</v>
      </c>
      <c r="D356" s="10" t="s">
        <v>1206</v>
      </c>
      <c r="E356" s="9" t="s">
        <v>6</v>
      </c>
      <c r="F356" s="34">
        <v>97.27</v>
      </c>
      <c r="G356" s="11">
        <v>15.16</v>
      </c>
      <c r="H356" s="11">
        <v>15.16</v>
      </c>
      <c r="I356" s="12">
        <v>0.2034</v>
      </c>
      <c r="J356" s="13">
        <v>18.239999999999998</v>
      </c>
      <c r="K356" s="11">
        <f t="shared" si="15"/>
        <v>1774.2</v>
      </c>
    </row>
    <row r="357" spans="1:11" x14ac:dyDescent="0.25">
      <c r="A357" s="19" t="s">
        <v>1785</v>
      </c>
      <c r="B357" s="22" t="s">
        <v>997</v>
      </c>
      <c r="C357" s="19"/>
      <c r="D357" s="28"/>
      <c r="E357" s="19"/>
      <c r="F357" s="33"/>
      <c r="G357" s="27"/>
      <c r="H357" s="27"/>
      <c r="I357" s="21"/>
      <c r="J357" s="20"/>
      <c r="K357" s="27">
        <f>SUM(K358:K362)</f>
        <v>133577.88999999998</v>
      </c>
    </row>
    <row r="358" spans="1:11" x14ac:dyDescent="0.25">
      <c r="A358" s="19" t="s">
        <v>1786</v>
      </c>
      <c r="B358" s="22" t="s">
        <v>1600</v>
      </c>
      <c r="C358" s="19"/>
      <c r="D358" s="28"/>
      <c r="E358" s="19"/>
      <c r="F358" s="33"/>
      <c r="G358" s="27"/>
      <c r="H358" s="27"/>
      <c r="I358" s="21"/>
      <c r="J358" s="20"/>
      <c r="K358" s="27"/>
    </row>
    <row r="359" spans="1:11" ht="114" x14ac:dyDescent="0.25">
      <c r="A359" s="9" t="s">
        <v>1787</v>
      </c>
      <c r="B359" s="9" t="s">
        <v>917</v>
      </c>
      <c r="C359" s="9" t="s">
        <v>45</v>
      </c>
      <c r="D359" s="10" t="s">
        <v>918</v>
      </c>
      <c r="E359" s="9" t="s">
        <v>6</v>
      </c>
      <c r="F359" s="34">
        <v>4943.08</v>
      </c>
      <c r="G359" s="11" t="s">
        <v>919</v>
      </c>
      <c r="H359" s="11" t="s">
        <v>919</v>
      </c>
      <c r="I359" s="12">
        <v>0.2034</v>
      </c>
      <c r="J359" s="13">
        <v>19.63</v>
      </c>
      <c r="K359" s="11">
        <f t="shared" si="15"/>
        <v>97032.66</v>
      </c>
    </row>
    <row r="360" spans="1:11" x14ac:dyDescent="0.25">
      <c r="A360" s="19" t="s">
        <v>1788</v>
      </c>
      <c r="B360" s="22" t="s">
        <v>1712</v>
      </c>
      <c r="C360" s="19"/>
      <c r="D360" s="28"/>
      <c r="E360" s="19"/>
      <c r="F360" s="33"/>
      <c r="G360" s="27"/>
      <c r="H360" s="27"/>
      <c r="I360" s="21"/>
      <c r="J360" s="20"/>
      <c r="K360" s="27"/>
    </row>
    <row r="361" spans="1:11" ht="57" x14ac:dyDescent="0.25">
      <c r="A361" s="9" t="s">
        <v>1789</v>
      </c>
      <c r="B361" s="9" t="s">
        <v>920</v>
      </c>
      <c r="C361" s="9" t="s">
        <v>45</v>
      </c>
      <c r="D361" s="10" t="s">
        <v>921</v>
      </c>
      <c r="E361" s="9" t="s">
        <v>6</v>
      </c>
      <c r="F361" s="34">
        <v>416</v>
      </c>
      <c r="G361" s="11" t="s">
        <v>922</v>
      </c>
      <c r="H361" s="11" t="s">
        <v>922</v>
      </c>
      <c r="I361" s="12">
        <v>0.2034</v>
      </c>
      <c r="J361" s="13">
        <v>85.54</v>
      </c>
      <c r="K361" s="11">
        <f t="shared" si="15"/>
        <v>35584.639999999999</v>
      </c>
    </row>
    <row r="362" spans="1:11" ht="42.75" x14ac:dyDescent="0.25">
      <c r="A362" s="9" t="s">
        <v>1790</v>
      </c>
      <c r="B362" s="9" t="s">
        <v>989</v>
      </c>
      <c r="C362" s="9" t="s">
        <v>978</v>
      </c>
      <c r="D362" s="10" t="s">
        <v>990</v>
      </c>
      <c r="E362" s="9" t="s">
        <v>1</v>
      </c>
      <c r="F362" s="34">
        <v>1</v>
      </c>
      <c r="G362" s="11">
        <v>798.22764227642301</v>
      </c>
      <c r="H362" s="11">
        <v>798.22764227642301</v>
      </c>
      <c r="I362" s="12">
        <v>0.2034</v>
      </c>
      <c r="J362" s="13">
        <v>960.59</v>
      </c>
      <c r="K362" s="11">
        <f t="shared" ref="K362:K425" si="16">ROUND(F362*J362,2)</f>
        <v>960.59</v>
      </c>
    </row>
    <row r="363" spans="1:11" x14ac:dyDescent="0.25">
      <c r="A363" s="19" t="s">
        <v>21</v>
      </c>
      <c r="B363" s="22" t="s">
        <v>1791</v>
      </c>
      <c r="C363" s="43"/>
      <c r="D363" s="44"/>
      <c r="E363" s="43"/>
      <c r="F363" s="33"/>
      <c r="G363" s="45"/>
      <c r="H363" s="45"/>
      <c r="I363" s="46"/>
      <c r="J363" s="47"/>
      <c r="K363" s="27">
        <f>SUM(K364:K433)/2</f>
        <v>200210.43999999997</v>
      </c>
    </row>
    <row r="364" spans="1:11" x14ac:dyDescent="0.25">
      <c r="A364" s="19" t="s">
        <v>1792</v>
      </c>
      <c r="B364" s="22" t="s">
        <v>1793</v>
      </c>
      <c r="C364" s="43"/>
      <c r="D364" s="44"/>
      <c r="E364" s="43"/>
      <c r="F364" s="33"/>
      <c r="G364" s="45"/>
      <c r="H364" s="45"/>
      <c r="I364" s="46"/>
      <c r="J364" s="47"/>
      <c r="K364" s="27">
        <f>SUM(K365:K413)</f>
        <v>46024.359999999993</v>
      </c>
    </row>
    <row r="365" spans="1:11" ht="71.25" x14ac:dyDescent="0.25">
      <c r="A365" s="9" t="s">
        <v>1794</v>
      </c>
      <c r="B365" s="9" t="s">
        <v>446</v>
      </c>
      <c r="C365" s="9" t="s">
        <v>45</v>
      </c>
      <c r="D365" s="10" t="s">
        <v>447</v>
      </c>
      <c r="E365" s="9" t="s">
        <v>7</v>
      </c>
      <c r="F365" s="34">
        <v>194.5</v>
      </c>
      <c r="G365" s="11" t="s">
        <v>448</v>
      </c>
      <c r="H365" s="11" t="s">
        <v>448</v>
      </c>
      <c r="I365" s="12">
        <v>0.2034</v>
      </c>
      <c r="J365" s="13">
        <v>36.729999999999997</v>
      </c>
      <c r="K365" s="11">
        <f t="shared" si="16"/>
        <v>7143.99</v>
      </c>
    </row>
    <row r="366" spans="1:11" ht="71.25" x14ac:dyDescent="0.25">
      <c r="A366" s="9" t="s">
        <v>1795</v>
      </c>
      <c r="B366" s="9" t="s">
        <v>449</v>
      </c>
      <c r="C366" s="9" t="s">
        <v>45</v>
      </c>
      <c r="D366" s="10" t="s">
        <v>450</v>
      </c>
      <c r="E366" s="9" t="s">
        <v>7</v>
      </c>
      <c r="F366" s="34">
        <v>105.97</v>
      </c>
      <c r="G366" s="11" t="s">
        <v>105</v>
      </c>
      <c r="H366" s="11" t="s">
        <v>105</v>
      </c>
      <c r="I366" s="12">
        <v>0.2034</v>
      </c>
      <c r="J366" s="13">
        <v>48.67</v>
      </c>
      <c r="K366" s="11">
        <f t="shared" si="16"/>
        <v>5157.5600000000004</v>
      </c>
    </row>
    <row r="367" spans="1:11" ht="71.25" x14ac:dyDescent="0.25">
      <c r="A367" s="9" t="s">
        <v>1796</v>
      </c>
      <c r="B367" s="9" t="s">
        <v>503</v>
      </c>
      <c r="C367" s="9" t="s">
        <v>45</v>
      </c>
      <c r="D367" s="10" t="s">
        <v>504</v>
      </c>
      <c r="E367" s="9" t="s">
        <v>7</v>
      </c>
      <c r="F367" s="34">
        <v>148.80000000000001</v>
      </c>
      <c r="G367" s="11" t="s">
        <v>505</v>
      </c>
      <c r="H367" s="11" t="s">
        <v>505</v>
      </c>
      <c r="I367" s="12">
        <v>0.2034</v>
      </c>
      <c r="J367" s="13">
        <v>40.950000000000003</v>
      </c>
      <c r="K367" s="11">
        <f t="shared" si="16"/>
        <v>6093.36</v>
      </c>
    </row>
    <row r="368" spans="1:11" ht="71.25" x14ac:dyDescent="0.25">
      <c r="A368" s="9" t="s">
        <v>1797</v>
      </c>
      <c r="B368" s="9" t="s">
        <v>451</v>
      </c>
      <c r="C368" s="9" t="s">
        <v>45</v>
      </c>
      <c r="D368" s="10" t="s">
        <v>452</v>
      </c>
      <c r="E368" s="9" t="s">
        <v>7</v>
      </c>
      <c r="F368" s="34">
        <v>132.16</v>
      </c>
      <c r="G368" s="11" t="s">
        <v>453</v>
      </c>
      <c r="H368" s="11" t="s">
        <v>453</v>
      </c>
      <c r="I368" s="12">
        <v>0.2034</v>
      </c>
      <c r="J368" s="13">
        <v>34.130000000000003</v>
      </c>
      <c r="K368" s="11">
        <f t="shared" si="16"/>
        <v>4510.62</v>
      </c>
    </row>
    <row r="369" spans="1:11" ht="71.25" x14ac:dyDescent="0.25">
      <c r="A369" s="9" t="s">
        <v>1798</v>
      </c>
      <c r="B369" s="9" t="s">
        <v>454</v>
      </c>
      <c r="C369" s="9" t="s">
        <v>45</v>
      </c>
      <c r="D369" s="10" t="s">
        <v>455</v>
      </c>
      <c r="E369" s="9" t="s">
        <v>7</v>
      </c>
      <c r="F369" s="34">
        <v>44.74</v>
      </c>
      <c r="G369" s="11" t="s">
        <v>456</v>
      </c>
      <c r="H369" s="11" t="s">
        <v>456</v>
      </c>
      <c r="I369" s="12">
        <v>0.2034</v>
      </c>
      <c r="J369" s="13">
        <v>55.16</v>
      </c>
      <c r="K369" s="11">
        <f t="shared" si="16"/>
        <v>2467.86</v>
      </c>
    </row>
    <row r="370" spans="1:11" ht="71.25" x14ac:dyDescent="0.25">
      <c r="A370" s="9" t="s">
        <v>1799</v>
      </c>
      <c r="B370" s="9" t="s">
        <v>457</v>
      </c>
      <c r="C370" s="9" t="s">
        <v>45</v>
      </c>
      <c r="D370" s="10" t="s">
        <v>458</v>
      </c>
      <c r="E370" s="9" t="s">
        <v>7</v>
      </c>
      <c r="F370" s="34">
        <v>25.63</v>
      </c>
      <c r="G370" s="11" t="s">
        <v>70</v>
      </c>
      <c r="H370" s="11" t="s">
        <v>70</v>
      </c>
      <c r="I370" s="12">
        <v>0.2034</v>
      </c>
      <c r="J370" s="13">
        <v>75.62</v>
      </c>
      <c r="K370" s="11">
        <f t="shared" si="16"/>
        <v>1938.14</v>
      </c>
    </row>
    <row r="371" spans="1:11" ht="99.75" x14ac:dyDescent="0.25">
      <c r="A371" s="9" t="s">
        <v>1800</v>
      </c>
      <c r="B371" s="9" t="s">
        <v>518</v>
      </c>
      <c r="C371" s="9" t="s">
        <v>45</v>
      </c>
      <c r="D371" s="10" t="s">
        <v>519</v>
      </c>
      <c r="E371" s="9" t="s">
        <v>1</v>
      </c>
      <c r="F371" s="34">
        <v>1</v>
      </c>
      <c r="G371" s="11" t="s">
        <v>520</v>
      </c>
      <c r="H371" s="11" t="s">
        <v>520</v>
      </c>
      <c r="I371" s="12">
        <v>0.2034</v>
      </c>
      <c r="J371" s="13">
        <v>9</v>
      </c>
      <c r="K371" s="11">
        <f t="shared" si="16"/>
        <v>9</v>
      </c>
    </row>
    <row r="372" spans="1:11" ht="99.75" x14ac:dyDescent="0.25">
      <c r="A372" s="9" t="s">
        <v>1801</v>
      </c>
      <c r="B372" s="9" t="s">
        <v>545</v>
      </c>
      <c r="C372" s="9" t="s">
        <v>45</v>
      </c>
      <c r="D372" s="10" t="s">
        <v>546</v>
      </c>
      <c r="E372" s="9" t="s">
        <v>1</v>
      </c>
      <c r="F372" s="34">
        <v>1</v>
      </c>
      <c r="G372" s="11" t="s">
        <v>547</v>
      </c>
      <c r="H372" s="11" t="s">
        <v>547</v>
      </c>
      <c r="I372" s="12">
        <v>0.2034</v>
      </c>
      <c r="J372" s="13">
        <v>7.7</v>
      </c>
      <c r="K372" s="11">
        <f t="shared" si="16"/>
        <v>7.7</v>
      </c>
    </row>
    <row r="373" spans="1:11" ht="85.5" x14ac:dyDescent="0.25">
      <c r="A373" s="9" t="s">
        <v>1802</v>
      </c>
      <c r="B373" s="9" t="s">
        <v>708</v>
      </c>
      <c r="C373" s="9" t="s">
        <v>45</v>
      </c>
      <c r="D373" s="10" t="s">
        <v>709</v>
      </c>
      <c r="E373" s="9" t="s">
        <v>1</v>
      </c>
      <c r="F373" s="34">
        <v>1</v>
      </c>
      <c r="G373" s="11" t="s">
        <v>710</v>
      </c>
      <c r="H373" s="11" t="s">
        <v>710</v>
      </c>
      <c r="I373" s="12">
        <v>0.2034</v>
      </c>
      <c r="J373" s="13">
        <v>272.27999999999997</v>
      </c>
      <c r="K373" s="11">
        <f t="shared" si="16"/>
        <v>272.27999999999997</v>
      </c>
    </row>
    <row r="374" spans="1:11" ht="99.75" x14ac:dyDescent="0.25">
      <c r="A374" s="9" t="s">
        <v>1803</v>
      </c>
      <c r="B374" s="9" t="s">
        <v>705</v>
      </c>
      <c r="C374" s="9" t="s">
        <v>45</v>
      </c>
      <c r="D374" s="10" t="s">
        <v>706</v>
      </c>
      <c r="E374" s="9" t="s">
        <v>1</v>
      </c>
      <c r="F374" s="34">
        <v>58</v>
      </c>
      <c r="G374" s="11" t="s">
        <v>707</v>
      </c>
      <c r="H374" s="11" t="s">
        <v>707</v>
      </c>
      <c r="I374" s="12">
        <v>0.2034</v>
      </c>
      <c r="J374" s="13">
        <v>4.7699999999999996</v>
      </c>
      <c r="K374" s="11">
        <f t="shared" si="16"/>
        <v>276.66000000000003</v>
      </c>
    </row>
    <row r="375" spans="1:11" ht="99.75" x14ac:dyDescent="0.25">
      <c r="A375" s="9" t="s">
        <v>1804</v>
      </c>
      <c r="B375" s="9" t="s">
        <v>545</v>
      </c>
      <c r="C375" s="9" t="s">
        <v>45</v>
      </c>
      <c r="D375" s="10" t="s">
        <v>546</v>
      </c>
      <c r="E375" s="9" t="s">
        <v>1</v>
      </c>
      <c r="F375" s="34">
        <v>14</v>
      </c>
      <c r="G375" s="11" t="s">
        <v>547</v>
      </c>
      <c r="H375" s="11" t="s">
        <v>547</v>
      </c>
      <c r="I375" s="12">
        <v>0.2034</v>
      </c>
      <c r="J375" s="13">
        <v>7.7</v>
      </c>
      <c r="K375" s="11">
        <f t="shared" si="16"/>
        <v>107.8</v>
      </c>
    </row>
    <row r="376" spans="1:11" ht="99.75" x14ac:dyDescent="0.25">
      <c r="A376" s="9" t="s">
        <v>1805</v>
      </c>
      <c r="B376" s="9" t="s">
        <v>732</v>
      </c>
      <c r="C376" s="9" t="s">
        <v>45</v>
      </c>
      <c r="D376" s="10" t="s">
        <v>733</v>
      </c>
      <c r="E376" s="9" t="s">
        <v>1</v>
      </c>
      <c r="F376" s="34">
        <v>38</v>
      </c>
      <c r="G376" s="11" t="s">
        <v>46</v>
      </c>
      <c r="H376" s="11" t="s">
        <v>46</v>
      </c>
      <c r="I376" s="12">
        <v>0.2034</v>
      </c>
      <c r="J376" s="13">
        <v>18.739999999999998</v>
      </c>
      <c r="K376" s="11">
        <f t="shared" si="16"/>
        <v>712.12</v>
      </c>
    </row>
    <row r="377" spans="1:11" ht="99.75" x14ac:dyDescent="0.25">
      <c r="A377" s="9" t="s">
        <v>1806</v>
      </c>
      <c r="B377" s="9" t="s">
        <v>573</v>
      </c>
      <c r="C377" s="9" t="s">
        <v>45</v>
      </c>
      <c r="D377" s="10" t="s">
        <v>574</v>
      </c>
      <c r="E377" s="9" t="s">
        <v>1</v>
      </c>
      <c r="F377" s="34">
        <v>10</v>
      </c>
      <c r="G377" s="11" t="s">
        <v>575</v>
      </c>
      <c r="H377" s="11" t="s">
        <v>575</v>
      </c>
      <c r="I377" s="12">
        <v>0.2034</v>
      </c>
      <c r="J377" s="13">
        <v>23.88</v>
      </c>
      <c r="K377" s="11">
        <f t="shared" si="16"/>
        <v>238.8</v>
      </c>
    </row>
    <row r="378" spans="1:11" ht="85.5" x14ac:dyDescent="0.25">
      <c r="A378" s="9" t="s">
        <v>1807</v>
      </c>
      <c r="B378" s="9" t="s">
        <v>718</v>
      </c>
      <c r="C378" s="9" t="s">
        <v>45</v>
      </c>
      <c r="D378" s="10" t="s">
        <v>719</v>
      </c>
      <c r="E378" s="9" t="s">
        <v>1</v>
      </c>
      <c r="F378" s="34">
        <v>3</v>
      </c>
      <c r="G378" s="11" t="s">
        <v>76</v>
      </c>
      <c r="H378" s="11" t="s">
        <v>76</v>
      </c>
      <c r="I378" s="12">
        <v>0.2034</v>
      </c>
      <c r="J378" s="13">
        <v>10.7</v>
      </c>
      <c r="K378" s="11">
        <f t="shared" si="16"/>
        <v>32.1</v>
      </c>
    </row>
    <row r="379" spans="1:11" ht="71.25" x14ac:dyDescent="0.25">
      <c r="A379" s="9" t="s">
        <v>1808</v>
      </c>
      <c r="B379" s="9" t="s">
        <v>720</v>
      </c>
      <c r="C379" s="9" t="s">
        <v>45</v>
      </c>
      <c r="D379" s="10" t="s">
        <v>721</v>
      </c>
      <c r="E379" s="9" t="s">
        <v>1</v>
      </c>
      <c r="F379" s="34">
        <v>7</v>
      </c>
      <c r="G379" s="11" t="s">
        <v>722</v>
      </c>
      <c r="H379" s="11" t="s">
        <v>722</v>
      </c>
      <c r="I379" s="12">
        <v>0.2034</v>
      </c>
      <c r="J379" s="13">
        <v>18.850000000000001</v>
      </c>
      <c r="K379" s="11">
        <f t="shared" si="16"/>
        <v>131.94999999999999</v>
      </c>
    </row>
    <row r="380" spans="1:11" ht="71.25" x14ac:dyDescent="0.25">
      <c r="A380" s="9" t="s">
        <v>1809</v>
      </c>
      <c r="B380" s="9" t="s">
        <v>1207</v>
      </c>
      <c r="C380" s="9" t="s">
        <v>2218</v>
      </c>
      <c r="D380" s="10" t="s">
        <v>1208</v>
      </c>
      <c r="E380" s="9" t="s">
        <v>1</v>
      </c>
      <c r="F380" s="34">
        <v>1</v>
      </c>
      <c r="G380" s="11">
        <v>15.69</v>
      </c>
      <c r="H380" s="11">
        <v>15.69</v>
      </c>
      <c r="I380" s="12">
        <v>0.2034</v>
      </c>
      <c r="J380" s="13">
        <v>18.88</v>
      </c>
      <c r="K380" s="11">
        <f t="shared" si="16"/>
        <v>18.88</v>
      </c>
    </row>
    <row r="381" spans="1:11" ht="71.25" x14ac:dyDescent="0.25">
      <c r="A381" s="9" t="s">
        <v>1810</v>
      </c>
      <c r="B381" s="9" t="s">
        <v>1209</v>
      </c>
      <c r="C381" s="9" t="s">
        <v>2218</v>
      </c>
      <c r="D381" s="10" t="s">
        <v>1210</v>
      </c>
      <c r="E381" s="9" t="s">
        <v>1</v>
      </c>
      <c r="F381" s="34">
        <v>2</v>
      </c>
      <c r="G381" s="11">
        <v>15.69</v>
      </c>
      <c r="H381" s="11">
        <v>15.69</v>
      </c>
      <c r="I381" s="12">
        <v>0.2034</v>
      </c>
      <c r="J381" s="13">
        <v>18.88</v>
      </c>
      <c r="K381" s="11">
        <f t="shared" si="16"/>
        <v>37.76</v>
      </c>
    </row>
    <row r="382" spans="1:11" ht="85.5" x14ac:dyDescent="0.25">
      <c r="A382" s="9" t="s">
        <v>1811</v>
      </c>
      <c r="B382" s="9" t="s">
        <v>730</v>
      </c>
      <c r="C382" s="9" t="s">
        <v>45</v>
      </c>
      <c r="D382" s="10" t="s">
        <v>731</v>
      </c>
      <c r="E382" s="9" t="s">
        <v>1</v>
      </c>
      <c r="F382" s="34">
        <v>7</v>
      </c>
      <c r="G382" s="11" t="s">
        <v>712</v>
      </c>
      <c r="H382" s="11" t="s">
        <v>712</v>
      </c>
      <c r="I382" s="12">
        <v>0.2034</v>
      </c>
      <c r="J382" s="13">
        <v>17.04</v>
      </c>
      <c r="K382" s="11">
        <f t="shared" si="16"/>
        <v>119.28</v>
      </c>
    </row>
    <row r="383" spans="1:11" ht="71.25" x14ac:dyDescent="0.25">
      <c r="A383" s="9" t="s">
        <v>1812</v>
      </c>
      <c r="B383" s="9" t="s">
        <v>1211</v>
      </c>
      <c r="C383" s="9" t="s">
        <v>2218</v>
      </c>
      <c r="D383" s="10" t="s">
        <v>1212</v>
      </c>
      <c r="E383" s="9" t="s">
        <v>1</v>
      </c>
      <c r="F383" s="34">
        <v>1</v>
      </c>
      <c r="G383" s="11">
        <v>14.18</v>
      </c>
      <c r="H383" s="11">
        <v>14.18</v>
      </c>
      <c r="I383" s="12">
        <v>0.2034</v>
      </c>
      <c r="J383" s="13">
        <v>17.059999999999999</v>
      </c>
      <c r="K383" s="11">
        <f t="shared" si="16"/>
        <v>17.059999999999999</v>
      </c>
    </row>
    <row r="384" spans="1:11" ht="71.25" x14ac:dyDescent="0.25">
      <c r="A384" s="9" t="s">
        <v>1813</v>
      </c>
      <c r="B384" s="9" t="s">
        <v>723</v>
      </c>
      <c r="C384" s="9" t="s">
        <v>45</v>
      </c>
      <c r="D384" s="10" t="s">
        <v>724</v>
      </c>
      <c r="E384" s="9" t="s">
        <v>1</v>
      </c>
      <c r="F384" s="34">
        <v>7</v>
      </c>
      <c r="G384" s="11" t="s">
        <v>536</v>
      </c>
      <c r="H384" s="11" t="s">
        <v>536</v>
      </c>
      <c r="I384" s="12">
        <v>0.2034</v>
      </c>
      <c r="J384" s="13">
        <v>20.29</v>
      </c>
      <c r="K384" s="11">
        <f t="shared" si="16"/>
        <v>142.03</v>
      </c>
    </row>
    <row r="385" spans="1:11" ht="71.25" x14ac:dyDescent="0.25">
      <c r="A385" s="9" t="s">
        <v>1814</v>
      </c>
      <c r="B385" s="9" t="s">
        <v>725</v>
      </c>
      <c r="C385" s="9" t="s">
        <v>45</v>
      </c>
      <c r="D385" s="10" t="s">
        <v>726</v>
      </c>
      <c r="E385" s="9" t="s">
        <v>1</v>
      </c>
      <c r="F385" s="34">
        <v>3</v>
      </c>
      <c r="G385" s="11" t="s">
        <v>488</v>
      </c>
      <c r="H385" s="11" t="s">
        <v>488</v>
      </c>
      <c r="I385" s="12">
        <v>0.2034</v>
      </c>
      <c r="J385" s="13">
        <v>23.77</v>
      </c>
      <c r="K385" s="11">
        <f t="shared" si="16"/>
        <v>71.31</v>
      </c>
    </row>
    <row r="386" spans="1:11" ht="71.25" x14ac:dyDescent="0.25">
      <c r="A386" s="9" t="s">
        <v>1815</v>
      </c>
      <c r="B386" s="9" t="s">
        <v>727</v>
      </c>
      <c r="C386" s="9" t="s">
        <v>45</v>
      </c>
      <c r="D386" s="10" t="s">
        <v>728</v>
      </c>
      <c r="E386" s="9" t="s">
        <v>1</v>
      </c>
      <c r="F386" s="34">
        <v>1</v>
      </c>
      <c r="G386" s="11" t="s">
        <v>729</v>
      </c>
      <c r="H386" s="11" t="s">
        <v>729</v>
      </c>
      <c r="I386" s="12">
        <v>0.2034</v>
      </c>
      <c r="J386" s="13">
        <v>34.65</v>
      </c>
      <c r="K386" s="11">
        <f t="shared" si="16"/>
        <v>34.65</v>
      </c>
    </row>
    <row r="387" spans="1:11" ht="71.25" x14ac:dyDescent="0.25">
      <c r="A387" s="9" t="s">
        <v>1816</v>
      </c>
      <c r="B387" s="9" t="s">
        <v>1211</v>
      </c>
      <c r="C387" s="9" t="s">
        <v>2218</v>
      </c>
      <c r="D387" s="10" t="s">
        <v>1212</v>
      </c>
      <c r="E387" s="9" t="s">
        <v>1</v>
      </c>
      <c r="F387" s="34">
        <v>1</v>
      </c>
      <c r="G387" s="11">
        <v>14.18</v>
      </c>
      <c r="H387" s="11">
        <v>14.18</v>
      </c>
      <c r="I387" s="12">
        <v>0.2034</v>
      </c>
      <c r="J387" s="13">
        <v>17.059999999999999</v>
      </c>
      <c r="K387" s="11">
        <f t="shared" si="16"/>
        <v>17.059999999999999</v>
      </c>
    </row>
    <row r="388" spans="1:11" ht="71.25" x14ac:dyDescent="0.25">
      <c r="A388" s="9" t="s">
        <v>1817</v>
      </c>
      <c r="B388" s="9" t="s">
        <v>567</v>
      </c>
      <c r="C388" s="9" t="s">
        <v>45</v>
      </c>
      <c r="D388" s="10" t="s">
        <v>568</v>
      </c>
      <c r="E388" s="9" t="s">
        <v>1</v>
      </c>
      <c r="F388" s="34">
        <v>1</v>
      </c>
      <c r="G388" s="11" t="s">
        <v>569</v>
      </c>
      <c r="H388" s="11" t="s">
        <v>569</v>
      </c>
      <c r="I388" s="12">
        <v>0.2034</v>
      </c>
      <c r="J388" s="13">
        <v>57.46</v>
      </c>
      <c r="K388" s="11">
        <f t="shared" si="16"/>
        <v>57.46</v>
      </c>
    </row>
    <row r="389" spans="1:11" ht="85.5" x14ac:dyDescent="0.25">
      <c r="A389" s="9" t="s">
        <v>1818</v>
      </c>
      <c r="B389" s="9" t="s">
        <v>511</v>
      </c>
      <c r="C389" s="9" t="s">
        <v>45</v>
      </c>
      <c r="D389" s="10" t="s">
        <v>512</v>
      </c>
      <c r="E389" s="9" t="s">
        <v>1</v>
      </c>
      <c r="F389" s="34">
        <v>4</v>
      </c>
      <c r="G389" s="11" t="s">
        <v>513</v>
      </c>
      <c r="H389" s="11" t="s">
        <v>513</v>
      </c>
      <c r="I389" s="12">
        <v>0.2034</v>
      </c>
      <c r="J389" s="13">
        <v>14.15</v>
      </c>
      <c r="K389" s="11">
        <f t="shared" si="16"/>
        <v>56.6</v>
      </c>
    </row>
    <row r="390" spans="1:11" ht="71.25" x14ac:dyDescent="0.25">
      <c r="A390" s="9" t="s">
        <v>1819</v>
      </c>
      <c r="B390" s="9" t="s">
        <v>570</v>
      </c>
      <c r="C390" s="9" t="s">
        <v>45</v>
      </c>
      <c r="D390" s="10" t="s">
        <v>571</v>
      </c>
      <c r="E390" s="9" t="s">
        <v>1</v>
      </c>
      <c r="F390" s="34">
        <v>3</v>
      </c>
      <c r="G390" s="11" t="s">
        <v>572</v>
      </c>
      <c r="H390" s="11" t="s">
        <v>572</v>
      </c>
      <c r="I390" s="12">
        <v>0.2034</v>
      </c>
      <c r="J390" s="13">
        <v>25.1</v>
      </c>
      <c r="K390" s="11">
        <f t="shared" si="16"/>
        <v>75.3</v>
      </c>
    </row>
    <row r="391" spans="1:11" ht="71.25" x14ac:dyDescent="0.25">
      <c r="A391" s="9" t="s">
        <v>1820</v>
      </c>
      <c r="B391" s="9" t="s">
        <v>540</v>
      </c>
      <c r="C391" s="9" t="s">
        <v>45</v>
      </c>
      <c r="D391" s="10" t="s">
        <v>541</v>
      </c>
      <c r="E391" s="9" t="s">
        <v>1</v>
      </c>
      <c r="F391" s="34">
        <v>2</v>
      </c>
      <c r="G391" s="11" t="s">
        <v>75</v>
      </c>
      <c r="H391" s="11" t="s">
        <v>75</v>
      </c>
      <c r="I391" s="12">
        <v>0.2034</v>
      </c>
      <c r="J391" s="13">
        <v>8.59</v>
      </c>
      <c r="K391" s="11">
        <f t="shared" si="16"/>
        <v>17.18</v>
      </c>
    </row>
    <row r="392" spans="1:11" ht="71.25" x14ac:dyDescent="0.25">
      <c r="A392" s="9" t="s">
        <v>1821</v>
      </c>
      <c r="B392" s="9" t="s">
        <v>565</v>
      </c>
      <c r="C392" s="9" t="s">
        <v>45</v>
      </c>
      <c r="D392" s="10" t="s">
        <v>566</v>
      </c>
      <c r="E392" s="9" t="s">
        <v>1</v>
      </c>
      <c r="F392" s="34">
        <v>2</v>
      </c>
      <c r="G392" s="11" t="s">
        <v>489</v>
      </c>
      <c r="H392" s="11" t="s">
        <v>489</v>
      </c>
      <c r="I392" s="12">
        <v>0.2034</v>
      </c>
      <c r="J392" s="13">
        <v>27.52</v>
      </c>
      <c r="K392" s="11">
        <f t="shared" si="16"/>
        <v>55.04</v>
      </c>
    </row>
    <row r="393" spans="1:11" ht="85.5" x14ac:dyDescent="0.25">
      <c r="A393" s="9" t="s">
        <v>1822</v>
      </c>
      <c r="B393" s="9" t="s">
        <v>506</v>
      </c>
      <c r="C393" s="9" t="s">
        <v>45</v>
      </c>
      <c r="D393" s="10" t="s">
        <v>507</v>
      </c>
      <c r="E393" s="9" t="s">
        <v>1</v>
      </c>
      <c r="F393" s="34">
        <v>123</v>
      </c>
      <c r="G393" s="11" t="s">
        <v>508</v>
      </c>
      <c r="H393" s="11" t="s">
        <v>508</v>
      </c>
      <c r="I393" s="12">
        <v>0.2034</v>
      </c>
      <c r="J393" s="13">
        <v>14.6</v>
      </c>
      <c r="K393" s="11">
        <f t="shared" si="16"/>
        <v>1795.8</v>
      </c>
    </row>
    <row r="394" spans="1:11" ht="85.5" x14ac:dyDescent="0.25">
      <c r="A394" s="9" t="s">
        <v>1823</v>
      </c>
      <c r="B394" s="9" t="s">
        <v>509</v>
      </c>
      <c r="C394" s="9" t="s">
        <v>45</v>
      </c>
      <c r="D394" s="10" t="s">
        <v>510</v>
      </c>
      <c r="E394" s="9" t="s">
        <v>1</v>
      </c>
      <c r="F394" s="34">
        <v>53</v>
      </c>
      <c r="G394" s="11" t="s">
        <v>126</v>
      </c>
      <c r="H394" s="11" t="s">
        <v>126</v>
      </c>
      <c r="I394" s="12">
        <v>0.2034</v>
      </c>
      <c r="J394" s="13">
        <v>19.39</v>
      </c>
      <c r="K394" s="11">
        <f t="shared" si="16"/>
        <v>1027.67</v>
      </c>
    </row>
    <row r="395" spans="1:11" ht="71.25" x14ac:dyDescent="0.25">
      <c r="A395" s="9" t="s">
        <v>1824</v>
      </c>
      <c r="B395" s="9" t="s">
        <v>528</v>
      </c>
      <c r="C395" s="9" t="s">
        <v>45</v>
      </c>
      <c r="D395" s="10" t="s">
        <v>529</v>
      </c>
      <c r="E395" s="9" t="s">
        <v>1</v>
      </c>
      <c r="F395" s="34">
        <v>60</v>
      </c>
      <c r="G395" s="11" t="s">
        <v>530</v>
      </c>
      <c r="H395" s="11" t="s">
        <v>530</v>
      </c>
      <c r="I395" s="12">
        <v>0.2034</v>
      </c>
      <c r="J395" s="13">
        <v>19.149999999999999</v>
      </c>
      <c r="K395" s="11">
        <f t="shared" si="16"/>
        <v>1149</v>
      </c>
    </row>
    <row r="396" spans="1:11" ht="57" x14ac:dyDescent="0.25">
      <c r="A396" s="9" t="s">
        <v>1825</v>
      </c>
      <c r="B396" s="9" t="s">
        <v>584</v>
      </c>
      <c r="C396" s="9" t="s">
        <v>45</v>
      </c>
      <c r="D396" s="10" t="s">
        <v>585</v>
      </c>
      <c r="E396" s="9" t="s">
        <v>1</v>
      </c>
      <c r="F396" s="34">
        <v>36</v>
      </c>
      <c r="G396" s="11" t="s">
        <v>586</v>
      </c>
      <c r="H396" s="11" t="s">
        <v>586</v>
      </c>
      <c r="I396" s="12">
        <v>0.2034</v>
      </c>
      <c r="J396" s="13">
        <v>58.06</v>
      </c>
      <c r="K396" s="11">
        <f t="shared" si="16"/>
        <v>2090.16</v>
      </c>
    </row>
    <row r="397" spans="1:11" ht="71.25" x14ac:dyDescent="0.25">
      <c r="A397" s="9" t="s">
        <v>1826</v>
      </c>
      <c r="B397" s="9" t="s">
        <v>531</v>
      </c>
      <c r="C397" s="9" t="s">
        <v>45</v>
      </c>
      <c r="D397" s="10" t="s">
        <v>532</v>
      </c>
      <c r="E397" s="9" t="s">
        <v>1</v>
      </c>
      <c r="F397" s="34">
        <v>10</v>
      </c>
      <c r="G397" s="11" t="s">
        <v>533</v>
      </c>
      <c r="H397" s="11" t="s">
        <v>533</v>
      </c>
      <c r="I397" s="12">
        <v>0.2034</v>
      </c>
      <c r="J397" s="13">
        <v>49.74</v>
      </c>
      <c r="K397" s="11">
        <f t="shared" si="16"/>
        <v>497.4</v>
      </c>
    </row>
    <row r="398" spans="1:11" ht="71.25" x14ac:dyDescent="0.25">
      <c r="A398" s="9" t="s">
        <v>1827</v>
      </c>
      <c r="B398" s="9" t="s">
        <v>534</v>
      </c>
      <c r="C398" s="9" t="s">
        <v>45</v>
      </c>
      <c r="D398" s="10" t="s">
        <v>535</v>
      </c>
      <c r="E398" s="9" t="s">
        <v>1</v>
      </c>
      <c r="F398" s="34">
        <v>10</v>
      </c>
      <c r="G398" s="11" t="s">
        <v>66</v>
      </c>
      <c r="H398" s="11" t="s">
        <v>66</v>
      </c>
      <c r="I398" s="12">
        <v>0.2034</v>
      </c>
      <c r="J398" s="13">
        <v>119.65</v>
      </c>
      <c r="K398" s="11">
        <f t="shared" si="16"/>
        <v>1196.5</v>
      </c>
    </row>
    <row r="399" spans="1:11" ht="85.5" x14ac:dyDescent="0.25">
      <c r="A399" s="9" t="s">
        <v>1828</v>
      </c>
      <c r="B399" s="9" t="s">
        <v>657</v>
      </c>
      <c r="C399" s="9" t="s">
        <v>45</v>
      </c>
      <c r="D399" s="10" t="s">
        <v>658</v>
      </c>
      <c r="E399" s="9" t="s">
        <v>1</v>
      </c>
      <c r="F399" s="34">
        <v>50</v>
      </c>
      <c r="G399" s="11" t="s">
        <v>659</v>
      </c>
      <c r="H399" s="11" t="s">
        <v>659</v>
      </c>
      <c r="I399" s="12">
        <v>0.2034</v>
      </c>
      <c r="J399" s="13">
        <v>18.05</v>
      </c>
      <c r="K399" s="11">
        <f t="shared" si="16"/>
        <v>902.5</v>
      </c>
    </row>
    <row r="400" spans="1:11" ht="71.25" x14ac:dyDescent="0.25">
      <c r="A400" s="9" t="s">
        <v>1829</v>
      </c>
      <c r="B400" s="9" t="s">
        <v>522</v>
      </c>
      <c r="C400" s="9" t="s">
        <v>45</v>
      </c>
      <c r="D400" s="10" t="s">
        <v>523</v>
      </c>
      <c r="E400" s="9" t="s">
        <v>1</v>
      </c>
      <c r="F400" s="34">
        <v>22</v>
      </c>
      <c r="G400" s="11" t="s">
        <v>524</v>
      </c>
      <c r="H400" s="11" t="s">
        <v>524</v>
      </c>
      <c r="I400" s="12">
        <v>0.2034</v>
      </c>
      <c r="J400" s="13">
        <v>18.14</v>
      </c>
      <c r="K400" s="11">
        <f t="shared" si="16"/>
        <v>399.08</v>
      </c>
    </row>
    <row r="401" spans="1:11" ht="71.25" x14ac:dyDescent="0.25">
      <c r="A401" s="9" t="s">
        <v>1830</v>
      </c>
      <c r="B401" s="9" t="s">
        <v>525</v>
      </c>
      <c r="C401" s="9" t="s">
        <v>45</v>
      </c>
      <c r="D401" s="10" t="s">
        <v>526</v>
      </c>
      <c r="E401" s="9" t="s">
        <v>1</v>
      </c>
      <c r="F401" s="34">
        <v>3</v>
      </c>
      <c r="G401" s="11" t="s">
        <v>527</v>
      </c>
      <c r="H401" s="11" t="s">
        <v>527</v>
      </c>
      <c r="I401" s="12">
        <v>0.2034</v>
      </c>
      <c r="J401" s="13">
        <v>24.6</v>
      </c>
      <c r="K401" s="11">
        <f t="shared" si="16"/>
        <v>73.8</v>
      </c>
    </row>
    <row r="402" spans="1:11" ht="57" x14ac:dyDescent="0.25">
      <c r="A402" s="9" t="s">
        <v>1831</v>
      </c>
      <c r="B402" s="9" t="s">
        <v>579</v>
      </c>
      <c r="C402" s="9" t="s">
        <v>45</v>
      </c>
      <c r="D402" s="10" t="s">
        <v>580</v>
      </c>
      <c r="E402" s="9" t="s">
        <v>1</v>
      </c>
      <c r="F402" s="34">
        <v>16</v>
      </c>
      <c r="G402" s="11" t="s">
        <v>581</v>
      </c>
      <c r="H402" s="11" t="s">
        <v>581</v>
      </c>
      <c r="I402" s="12">
        <v>0.2034</v>
      </c>
      <c r="J402" s="13">
        <v>29.44</v>
      </c>
      <c r="K402" s="11">
        <f t="shared" si="16"/>
        <v>471.04</v>
      </c>
    </row>
    <row r="403" spans="1:11" ht="57" x14ac:dyDescent="0.25">
      <c r="A403" s="9" t="s">
        <v>1832</v>
      </c>
      <c r="B403" s="9" t="s">
        <v>584</v>
      </c>
      <c r="C403" s="9" t="s">
        <v>45</v>
      </c>
      <c r="D403" s="10" t="s">
        <v>585</v>
      </c>
      <c r="E403" s="9" t="s">
        <v>1</v>
      </c>
      <c r="F403" s="34">
        <v>14</v>
      </c>
      <c r="G403" s="11" t="s">
        <v>586</v>
      </c>
      <c r="H403" s="11" t="s">
        <v>586</v>
      </c>
      <c r="I403" s="12">
        <v>0.2034</v>
      </c>
      <c r="J403" s="13">
        <v>58.06</v>
      </c>
      <c r="K403" s="11">
        <f t="shared" si="16"/>
        <v>812.84</v>
      </c>
    </row>
    <row r="404" spans="1:11" ht="57" x14ac:dyDescent="0.25">
      <c r="A404" s="9" t="s">
        <v>1833</v>
      </c>
      <c r="B404" s="9" t="s">
        <v>587</v>
      </c>
      <c r="C404" s="9" t="s">
        <v>45</v>
      </c>
      <c r="D404" s="10" t="s">
        <v>588</v>
      </c>
      <c r="E404" s="9" t="s">
        <v>1</v>
      </c>
      <c r="F404" s="34">
        <v>1</v>
      </c>
      <c r="G404" s="11" t="s">
        <v>145</v>
      </c>
      <c r="H404" s="11" t="s">
        <v>145</v>
      </c>
      <c r="I404" s="12">
        <v>0.2034</v>
      </c>
      <c r="J404" s="13">
        <v>95.27</v>
      </c>
      <c r="K404" s="11">
        <f t="shared" si="16"/>
        <v>95.27</v>
      </c>
    </row>
    <row r="405" spans="1:11" ht="71.25" x14ac:dyDescent="0.25">
      <c r="A405" s="9" t="s">
        <v>1834</v>
      </c>
      <c r="B405" s="9" t="s">
        <v>576</v>
      </c>
      <c r="C405" s="9" t="s">
        <v>45</v>
      </c>
      <c r="D405" s="10" t="s">
        <v>577</v>
      </c>
      <c r="E405" s="9" t="s">
        <v>1</v>
      </c>
      <c r="F405" s="34">
        <v>3</v>
      </c>
      <c r="G405" s="11" t="s">
        <v>578</v>
      </c>
      <c r="H405" s="11" t="s">
        <v>578</v>
      </c>
      <c r="I405" s="12">
        <v>0.2034</v>
      </c>
      <c r="J405" s="13">
        <v>18.38</v>
      </c>
      <c r="K405" s="11">
        <f t="shared" si="16"/>
        <v>55.14</v>
      </c>
    </row>
    <row r="406" spans="1:11" ht="71.25" x14ac:dyDescent="0.25">
      <c r="A406" s="9" t="s">
        <v>1835</v>
      </c>
      <c r="B406" s="9" t="s">
        <v>582</v>
      </c>
      <c r="C406" s="9" t="s">
        <v>45</v>
      </c>
      <c r="D406" s="10" t="s">
        <v>583</v>
      </c>
      <c r="E406" s="9" t="s">
        <v>1</v>
      </c>
      <c r="F406" s="34">
        <v>13</v>
      </c>
      <c r="G406" s="11" t="s">
        <v>83</v>
      </c>
      <c r="H406" s="11" t="s">
        <v>83</v>
      </c>
      <c r="I406" s="12">
        <v>0.2034</v>
      </c>
      <c r="J406" s="13">
        <v>25.66</v>
      </c>
      <c r="K406" s="11">
        <f t="shared" si="16"/>
        <v>333.58</v>
      </c>
    </row>
    <row r="407" spans="1:11" ht="71.25" x14ac:dyDescent="0.25">
      <c r="A407" s="9" t="s">
        <v>1836</v>
      </c>
      <c r="B407" s="9" t="s">
        <v>589</v>
      </c>
      <c r="C407" s="9" t="s">
        <v>45</v>
      </c>
      <c r="D407" s="10" t="s">
        <v>590</v>
      </c>
      <c r="E407" s="9" t="s">
        <v>1</v>
      </c>
      <c r="F407" s="34">
        <v>1</v>
      </c>
      <c r="G407" s="11" t="s">
        <v>591</v>
      </c>
      <c r="H407" s="11" t="s">
        <v>591</v>
      </c>
      <c r="I407" s="12">
        <v>0.2034</v>
      </c>
      <c r="J407" s="13">
        <v>72.849999999999994</v>
      </c>
      <c r="K407" s="11">
        <f t="shared" si="16"/>
        <v>72.849999999999994</v>
      </c>
    </row>
    <row r="408" spans="1:11" ht="71.25" x14ac:dyDescent="0.25">
      <c r="A408" s="9" t="s">
        <v>1837</v>
      </c>
      <c r="B408" s="9" t="s">
        <v>1213</v>
      </c>
      <c r="C408" s="9" t="s">
        <v>2218</v>
      </c>
      <c r="D408" s="10" t="s">
        <v>1214</v>
      </c>
      <c r="E408" s="9" t="s">
        <v>1</v>
      </c>
      <c r="F408" s="34">
        <v>2</v>
      </c>
      <c r="G408" s="11">
        <v>31.009999999999998</v>
      </c>
      <c r="H408" s="11">
        <v>31.009999999999998</v>
      </c>
      <c r="I408" s="12">
        <v>0.2034</v>
      </c>
      <c r="J408" s="13">
        <v>37.32</v>
      </c>
      <c r="K408" s="11">
        <f t="shared" si="16"/>
        <v>74.64</v>
      </c>
    </row>
    <row r="409" spans="1:11" ht="71.25" x14ac:dyDescent="0.25">
      <c r="A409" s="9" t="s">
        <v>1838</v>
      </c>
      <c r="B409" s="9" t="s">
        <v>592</v>
      </c>
      <c r="C409" s="9" t="s">
        <v>45</v>
      </c>
      <c r="D409" s="10" t="s">
        <v>593</v>
      </c>
      <c r="E409" s="9" t="s">
        <v>1</v>
      </c>
      <c r="F409" s="34">
        <v>2</v>
      </c>
      <c r="G409" s="11" t="s">
        <v>594</v>
      </c>
      <c r="H409" s="11" t="s">
        <v>594</v>
      </c>
      <c r="I409" s="12">
        <v>0.2034</v>
      </c>
      <c r="J409" s="13">
        <v>141.69999999999999</v>
      </c>
      <c r="K409" s="11">
        <f t="shared" si="16"/>
        <v>283.39999999999998</v>
      </c>
    </row>
    <row r="410" spans="1:11" ht="99.75" x14ac:dyDescent="0.25">
      <c r="A410" s="9" t="s">
        <v>1839</v>
      </c>
      <c r="B410" s="9" t="s">
        <v>514</v>
      </c>
      <c r="C410" s="9" t="s">
        <v>45</v>
      </c>
      <c r="D410" s="10" t="s">
        <v>515</v>
      </c>
      <c r="E410" s="9" t="s">
        <v>1</v>
      </c>
      <c r="F410" s="34">
        <v>16</v>
      </c>
      <c r="G410" s="11" t="s">
        <v>516</v>
      </c>
      <c r="H410" s="11" t="s">
        <v>516</v>
      </c>
      <c r="I410" s="12">
        <v>0.2034</v>
      </c>
      <c r="J410" s="13">
        <v>27.56</v>
      </c>
      <c r="K410" s="11">
        <f t="shared" si="16"/>
        <v>440.96</v>
      </c>
    </row>
    <row r="411" spans="1:11" ht="71.25" x14ac:dyDescent="0.25">
      <c r="A411" s="9" t="s">
        <v>1840</v>
      </c>
      <c r="B411" s="9" t="s">
        <v>537</v>
      </c>
      <c r="C411" s="9" t="s">
        <v>45</v>
      </c>
      <c r="D411" s="10" t="s">
        <v>538</v>
      </c>
      <c r="E411" s="9" t="s">
        <v>1</v>
      </c>
      <c r="F411" s="34">
        <v>2</v>
      </c>
      <c r="G411" s="11" t="s">
        <v>539</v>
      </c>
      <c r="H411" s="11" t="s">
        <v>539</v>
      </c>
      <c r="I411" s="12">
        <v>0.2034</v>
      </c>
      <c r="J411" s="13">
        <v>14.24</v>
      </c>
      <c r="K411" s="11">
        <f t="shared" si="16"/>
        <v>28.48</v>
      </c>
    </row>
    <row r="412" spans="1:11" ht="71.25" x14ac:dyDescent="0.25">
      <c r="A412" s="9" t="s">
        <v>1841</v>
      </c>
      <c r="B412" s="9" t="s">
        <v>562</v>
      </c>
      <c r="C412" s="9" t="s">
        <v>45</v>
      </c>
      <c r="D412" s="10" t="s">
        <v>563</v>
      </c>
      <c r="E412" s="9" t="s">
        <v>1</v>
      </c>
      <c r="F412" s="34">
        <v>2</v>
      </c>
      <c r="G412" s="11" t="s">
        <v>564</v>
      </c>
      <c r="H412" s="11" t="s">
        <v>564</v>
      </c>
      <c r="I412" s="12">
        <v>0.2034</v>
      </c>
      <c r="J412" s="13">
        <v>41.82</v>
      </c>
      <c r="K412" s="11">
        <f t="shared" si="16"/>
        <v>83.64</v>
      </c>
    </row>
    <row r="413" spans="1:11" ht="57" x14ac:dyDescent="0.25">
      <c r="A413" s="9" t="s">
        <v>2239</v>
      </c>
      <c r="B413" s="9" t="s">
        <v>43</v>
      </c>
      <c r="C413" s="9" t="s">
        <v>0</v>
      </c>
      <c r="D413" s="10" t="s">
        <v>2334</v>
      </c>
      <c r="E413" s="9" t="s">
        <v>1</v>
      </c>
      <c r="F413" s="34">
        <v>1</v>
      </c>
      <c r="G413" s="11">
        <v>3590.71</v>
      </c>
      <c r="H413" s="11">
        <v>3590.71</v>
      </c>
      <c r="I413" s="12">
        <v>0.2034</v>
      </c>
      <c r="J413" s="13">
        <v>4321.0600000000004</v>
      </c>
      <c r="K413" s="11">
        <f t="shared" ref="K413" si="17">ROUND(F413*J413,2)</f>
        <v>4321.0600000000004</v>
      </c>
    </row>
    <row r="414" spans="1:11" x14ac:dyDescent="0.25">
      <c r="A414" s="19" t="s">
        <v>1842</v>
      </c>
      <c r="B414" s="22" t="s">
        <v>1843</v>
      </c>
      <c r="C414" s="19"/>
      <c r="D414" s="28"/>
      <c r="E414" s="19"/>
      <c r="F414" s="33"/>
      <c r="G414" s="27"/>
      <c r="H414" s="27"/>
      <c r="I414" s="21"/>
      <c r="J414" s="20"/>
      <c r="K414" s="27">
        <f>SUM(K415:K421)</f>
        <v>4535.3900000000003</v>
      </c>
    </row>
    <row r="415" spans="1:11" ht="57" x14ac:dyDescent="0.25">
      <c r="A415" s="9" t="s">
        <v>1844</v>
      </c>
      <c r="B415" s="9" t="s">
        <v>825</v>
      </c>
      <c r="C415" s="9" t="s">
        <v>45</v>
      </c>
      <c r="D415" s="10" t="s">
        <v>826</v>
      </c>
      <c r="E415" s="9" t="s">
        <v>1</v>
      </c>
      <c r="F415" s="34">
        <v>6</v>
      </c>
      <c r="G415" s="11" t="s">
        <v>827</v>
      </c>
      <c r="H415" s="11" t="s">
        <v>827</v>
      </c>
      <c r="I415" s="12">
        <v>0.2034</v>
      </c>
      <c r="J415" s="13">
        <v>59.11</v>
      </c>
      <c r="K415" s="11">
        <f t="shared" si="16"/>
        <v>354.66</v>
      </c>
    </row>
    <row r="416" spans="1:11" ht="57" x14ac:dyDescent="0.25">
      <c r="A416" s="9" t="s">
        <v>1845</v>
      </c>
      <c r="B416" s="9" t="s">
        <v>828</v>
      </c>
      <c r="C416" s="9" t="s">
        <v>45</v>
      </c>
      <c r="D416" s="10" t="s">
        <v>829</v>
      </c>
      <c r="E416" s="9" t="s">
        <v>1</v>
      </c>
      <c r="F416" s="34">
        <v>7</v>
      </c>
      <c r="G416" s="11" t="s">
        <v>830</v>
      </c>
      <c r="H416" s="11" t="s">
        <v>830</v>
      </c>
      <c r="I416" s="12">
        <v>0.2034</v>
      </c>
      <c r="J416" s="13">
        <v>102.31</v>
      </c>
      <c r="K416" s="11">
        <f t="shared" si="16"/>
        <v>716.17</v>
      </c>
    </row>
    <row r="417" spans="1:11" ht="57" x14ac:dyDescent="0.25">
      <c r="A417" s="9" t="s">
        <v>1846</v>
      </c>
      <c r="B417" s="9" t="s">
        <v>831</v>
      </c>
      <c r="C417" s="9" t="s">
        <v>45</v>
      </c>
      <c r="D417" s="10" t="s">
        <v>832</v>
      </c>
      <c r="E417" s="9" t="s">
        <v>1</v>
      </c>
      <c r="F417" s="34">
        <v>5</v>
      </c>
      <c r="G417" s="11" t="s">
        <v>833</v>
      </c>
      <c r="H417" s="11" t="s">
        <v>833</v>
      </c>
      <c r="I417" s="12">
        <v>0.2034</v>
      </c>
      <c r="J417" s="13">
        <v>140.27000000000001</v>
      </c>
      <c r="K417" s="11">
        <f t="shared" si="16"/>
        <v>701.35</v>
      </c>
    </row>
    <row r="418" spans="1:11" ht="71.25" x14ac:dyDescent="0.25">
      <c r="A418" s="9" t="s">
        <v>1847</v>
      </c>
      <c r="B418" s="9" t="s">
        <v>837</v>
      </c>
      <c r="C418" s="9" t="s">
        <v>45</v>
      </c>
      <c r="D418" s="10" t="s">
        <v>838</v>
      </c>
      <c r="E418" s="9" t="s">
        <v>1</v>
      </c>
      <c r="F418" s="34">
        <v>1</v>
      </c>
      <c r="G418" s="11" t="s">
        <v>88</v>
      </c>
      <c r="H418" s="11" t="s">
        <v>88</v>
      </c>
      <c r="I418" s="12">
        <v>0.2034</v>
      </c>
      <c r="J418" s="13">
        <v>109.93</v>
      </c>
      <c r="K418" s="11">
        <f t="shared" si="16"/>
        <v>109.93</v>
      </c>
    </row>
    <row r="419" spans="1:11" ht="71.25" x14ac:dyDescent="0.25">
      <c r="A419" s="9" t="s">
        <v>1848</v>
      </c>
      <c r="B419" s="9" t="s">
        <v>839</v>
      </c>
      <c r="C419" s="9" t="s">
        <v>45</v>
      </c>
      <c r="D419" s="10" t="s">
        <v>840</v>
      </c>
      <c r="E419" s="9" t="s">
        <v>1</v>
      </c>
      <c r="F419" s="34">
        <v>10</v>
      </c>
      <c r="G419" s="11" t="s">
        <v>841</v>
      </c>
      <c r="H419" s="11" t="s">
        <v>841</v>
      </c>
      <c r="I419" s="12">
        <v>0.2034</v>
      </c>
      <c r="J419" s="13">
        <v>159.63</v>
      </c>
      <c r="K419" s="11">
        <f t="shared" si="16"/>
        <v>1596.3</v>
      </c>
    </row>
    <row r="420" spans="1:11" ht="71.25" x14ac:dyDescent="0.25">
      <c r="A420" s="9" t="s">
        <v>1849</v>
      </c>
      <c r="B420" s="9" t="s">
        <v>822</v>
      </c>
      <c r="C420" s="9" t="s">
        <v>45</v>
      </c>
      <c r="D420" s="10" t="s">
        <v>823</v>
      </c>
      <c r="E420" s="9" t="s">
        <v>1</v>
      </c>
      <c r="F420" s="34">
        <v>10</v>
      </c>
      <c r="G420" s="11" t="s">
        <v>61</v>
      </c>
      <c r="H420" s="11" t="s">
        <v>61</v>
      </c>
      <c r="I420" s="12">
        <v>0.2034</v>
      </c>
      <c r="J420" s="13">
        <v>86.46</v>
      </c>
      <c r="K420" s="11">
        <f t="shared" si="16"/>
        <v>864.6</v>
      </c>
    </row>
    <row r="421" spans="1:11" ht="71.25" x14ac:dyDescent="0.25">
      <c r="A421" s="9" t="s">
        <v>1850</v>
      </c>
      <c r="B421" s="9" t="s">
        <v>848</v>
      </c>
      <c r="C421" s="9" t="s">
        <v>45</v>
      </c>
      <c r="D421" s="10" t="s">
        <v>849</v>
      </c>
      <c r="E421" s="9" t="s">
        <v>1</v>
      </c>
      <c r="F421" s="34">
        <v>1</v>
      </c>
      <c r="G421" s="11" t="s">
        <v>850</v>
      </c>
      <c r="H421" s="11" t="s">
        <v>850</v>
      </c>
      <c r="I421" s="12">
        <v>0.2034</v>
      </c>
      <c r="J421" s="13">
        <v>192.38</v>
      </c>
      <c r="K421" s="11">
        <f t="shared" si="16"/>
        <v>192.38</v>
      </c>
    </row>
    <row r="422" spans="1:11" x14ac:dyDescent="0.25">
      <c r="A422" s="19" t="s">
        <v>1851</v>
      </c>
      <c r="B422" s="22" t="s">
        <v>997</v>
      </c>
      <c r="C422" s="19"/>
      <c r="D422" s="28"/>
      <c r="E422" s="19"/>
      <c r="F422" s="33"/>
      <c r="G422" s="27"/>
      <c r="H422" s="27"/>
      <c r="I422" s="21"/>
      <c r="J422" s="20"/>
      <c r="K422" s="27">
        <f>SUM(K423:K425)</f>
        <v>65573.52</v>
      </c>
    </row>
    <row r="423" spans="1:11" ht="99.75" x14ac:dyDescent="0.25">
      <c r="A423" s="9" t="s">
        <v>1852</v>
      </c>
      <c r="B423" s="9" t="s">
        <v>1215</v>
      </c>
      <c r="C423" s="9" t="s">
        <v>2218</v>
      </c>
      <c r="D423" s="10" t="s">
        <v>2335</v>
      </c>
      <c r="E423" s="9" t="s">
        <v>1</v>
      </c>
      <c r="F423" s="34">
        <v>1</v>
      </c>
      <c r="G423" s="11">
        <v>49502.97</v>
      </c>
      <c r="H423" s="11">
        <v>49502.97</v>
      </c>
      <c r="I423" s="12">
        <v>0.2034</v>
      </c>
      <c r="J423" s="13">
        <v>59571.87</v>
      </c>
      <c r="K423" s="11">
        <f t="shared" si="16"/>
        <v>59571.87</v>
      </c>
    </row>
    <row r="424" spans="1:11" ht="71.25" x14ac:dyDescent="0.25">
      <c r="A424" s="9" t="s">
        <v>1853</v>
      </c>
      <c r="B424" s="9" t="s">
        <v>853</v>
      </c>
      <c r="C424" s="9" t="s">
        <v>45</v>
      </c>
      <c r="D424" s="10" t="s">
        <v>854</v>
      </c>
      <c r="E424" s="9" t="s">
        <v>1</v>
      </c>
      <c r="F424" s="34">
        <v>2</v>
      </c>
      <c r="G424" s="11" t="s">
        <v>855</v>
      </c>
      <c r="H424" s="11" t="s">
        <v>855</v>
      </c>
      <c r="I424" s="12">
        <v>0.2034</v>
      </c>
      <c r="J424" s="13">
        <v>2269.84</v>
      </c>
      <c r="K424" s="11">
        <f t="shared" si="16"/>
        <v>4539.68</v>
      </c>
    </row>
    <row r="425" spans="1:11" ht="57" x14ac:dyDescent="0.25">
      <c r="A425" s="9" t="s">
        <v>1854</v>
      </c>
      <c r="B425" s="9" t="s">
        <v>752</v>
      </c>
      <c r="C425" s="9" t="s">
        <v>45</v>
      </c>
      <c r="D425" s="10" t="s">
        <v>753</v>
      </c>
      <c r="E425" s="9" t="s">
        <v>1</v>
      </c>
      <c r="F425" s="34">
        <v>1</v>
      </c>
      <c r="G425" s="11" t="s">
        <v>754</v>
      </c>
      <c r="H425" s="11" t="s">
        <v>754</v>
      </c>
      <c r="I425" s="12">
        <v>0.2034</v>
      </c>
      <c r="J425" s="13">
        <v>1461.97</v>
      </c>
      <c r="K425" s="11">
        <f t="shared" si="16"/>
        <v>1461.97</v>
      </c>
    </row>
    <row r="426" spans="1:11" x14ac:dyDescent="0.25">
      <c r="A426" s="19" t="s">
        <v>1855</v>
      </c>
      <c r="B426" s="22" t="s">
        <v>1856</v>
      </c>
      <c r="C426" s="19"/>
      <c r="D426" s="28"/>
      <c r="E426" s="19"/>
      <c r="F426" s="33"/>
      <c r="G426" s="27"/>
      <c r="H426" s="27"/>
      <c r="I426" s="21"/>
      <c r="J426" s="20"/>
      <c r="K426" s="27">
        <f>SUM(K427:K430)</f>
        <v>14924.120000000003</v>
      </c>
    </row>
    <row r="427" spans="1:11" x14ac:dyDescent="0.25">
      <c r="A427" s="9" t="s">
        <v>1857</v>
      </c>
      <c r="B427" s="9" t="s">
        <v>1216</v>
      </c>
      <c r="C427" s="9" t="s">
        <v>2218</v>
      </c>
      <c r="D427" s="10" t="s">
        <v>1217</v>
      </c>
      <c r="E427" s="9" t="s">
        <v>1</v>
      </c>
      <c r="F427" s="34">
        <v>6</v>
      </c>
      <c r="G427" s="11">
        <v>1868.48</v>
      </c>
      <c r="H427" s="11">
        <v>1868.48</v>
      </c>
      <c r="I427" s="12">
        <v>0.2034</v>
      </c>
      <c r="J427" s="13">
        <v>2248.5300000000002</v>
      </c>
      <c r="K427" s="11">
        <f t="shared" ref="K427:K491" si="18">ROUND(F427*J427,2)</f>
        <v>13491.18</v>
      </c>
    </row>
    <row r="428" spans="1:11" x14ac:dyDescent="0.25">
      <c r="A428" s="9" t="s">
        <v>1858</v>
      </c>
      <c r="B428" s="9" t="s">
        <v>1218</v>
      </c>
      <c r="C428" s="9" t="s">
        <v>2218</v>
      </c>
      <c r="D428" s="10" t="s">
        <v>1219</v>
      </c>
      <c r="E428" s="9" t="s">
        <v>1</v>
      </c>
      <c r="F428" s="34">
        <v>2</v>
      </c>
      <c r="G428" s="11">
        <v>468.48</v>
      </c>
      <c r="H428" s="11">
        <v>468.48</v>
      </c>
      <c r="I428" s="12">
        <v>0.2034</v>
      </c>
      <c r="J428" s="13">
        <v>563.77</v>
      </c>
      <c r="K428" s="11">
        <f t="shared" si="18"/>
        <v>1127.54</v>
      </c>
    </row>
    <row r="429" spans="1:11" ht="99.75" x14ac:dyDescent="0.25">
      <c r="A429" s="9" t="s">
        <v>1859</v>
      </c>
      <c r="B429" s="9" t="s">
        <v>687</v>
      </c>
      <c r="C429" s="9" t="s">
        <v>45</v>
      </c>
      <c r="D429" s="10" t="s">
        <v>688</v>
      </c>
      <c r="E429" s="9" t="s">
        <v>1</v>
      </c>
      <c r="F429" s="34">
        <v>10</v>
      </c>
      <c r="G429" s="11" t="s">
        <v>689</v>
      </c>
      <c r="H429" s="11" t="s">
        <v>689</v>
      </c>
      <c r="I429" s="12">
        <v>0.2034</v>
      </c>
      <c r="J429" s="13">
        <v>22.07</v>
      </c>
      <c r="K429" s="11">
        <f t="shared" si="18"/>
        <v>220.7</v>
      </c>
    </row>
    <row r="430" spans="1:11" ht="57" x14ac:dyDescent="0.25">
      <c r="A430" s="9" t="s">
        <v>1860</v>
      </c>
      <c r="B430" s="9" t="s">
        <v>768</v>
      </c>
      <c r="C430" s="9" t="s">
        <v>45</v>
      </c>
      <c r="D430" s="10" t="s">
        <v>769</v>
      </c>
      <c r="E430" s="9" t="s">
        <v>1</v>
      </c>
      <c r="F430" s="34">
        <v>5</v>
      </c>
      <c r="G430" s="11" t="s">
        <v>770</v>
      </c>
      <c r="H430" s="11" t="s">
        <v>770</v>
      </c>
      <c r="I430" s="12">
        <v>0.2034</v>
      </c>
      <c r="J430" s="13">
        <v>16.940000000000001</v>
      </c>
      <c r="K430" s="11">
        <f t="shared" si="18"/>
        <v>84.7</v>
      </c>
    </row>
    <row r="431" spans="1:11" x14ac:dyDescent="0.25">
      <c r="A431" s="19" t="s">
        <v>1861</v>
      </c>
      <c r="B431" s="22" t="s">
        <v>1862</v>
      </c>
      <c r="C431" s="43"/>
      <c r="D431" s="44"/>
      <c r="E431" s="43"/>
      <c r="F431" s="33"/>
      <c r="G431" s="45"/>
      <c r="H431" s="45"/>
      <c r="I431" s="46"/>
      <c r="J431" s="47"/>
      <c r="K431" s="27">
        <f>SUM(K432:K433)</f>
        <v>69153.049999999988</v>
      </c>
    </row>
    <row r="432" spans="1:11" ht="85.5" x14ac:dyDescent="0.25">
      <c r="A432" s="9" t="s">
        <v>1863</v>
      </c>
      <c r="B432" s="9" t="s">
        <v>1220</v>
      </c>
      <c r="C432" s="9" t="s">
        <v>2218</v>
      </c>
      <c r="D432" s="10" t="s">
        <v>2336</v>
      </c>
      <c r="E432" s="9" t="s">
        <v>1</v>
      </c>
      <c r="F432" s="34">
        <v>1</v>
      </c>
      <c r="G432" s="11">
        <v>55591.040000000001</v>
      </c>
      <c r="H432" s="11">
        <v>55591.040000000001</v>
      </c>
      <c r="I432" s="12">
        <v>0.2034</v>
      </c>
      <c r="J432" s="13">
        <v>66898.259999999995</v>
      </c>
      <c r="K432" s="11">
        <f t="shared" si="18"/>
        <v>66898.259999999995</v>
      </c>
    </row>
    <row r="433" spans="1:11" ht="28.5" x14ac:dyDescent="0.25">
      <c r="A433" s="9" t="s">
        <v>2240</v>
      </c>
      <c r="B433" s="9" t="s">
        <v>1387</v>
      </c>
      <c r="C433" s="9" t="s">
        <v>2218</v>
      </c>
      <c r="D433" s="10" t="s">
        <v>1388</v>
      </c>
      <c r="E433" s="9" t="s">
        <v>1380</v>
      </c>
      <c r="F433" s="34">
        <v>1</v>
      </c>
      <c r="G433" s="11">
        <v>1873.68</v>
      </c>
      <c r="H433" s="11">
        <v>1873.68</v>
      </c>
      <c r="I433" s="12">
        <v>0.2034</v>
      </c>
      <c r="J433" s="13">
        <v>2254.79</v>
      </c>
      <c r="K433" s="11">
        <f t="shared" ref="K433" si="19">ROUND(F433*J433,2)</f>
        <v>2254.79</v>
      </c>
    </row>
    <row r="434" spans="1:11" x14ac:dyDescent="0.25">
      <c r="A434" s="19" t="s">
        <v>24</v>
      </c>
      <c r="B434" s="22" t="s">
        <v>1864</v>
      </c>
      <c r="C434" s="43"/>
      <c r="D434" s="44"/>
      <c r="E434" s="43"/>
      <c r="F434" s="33"/>
      <c r="G434" s="45"/>
      <c r="H434" s="45"/>
      <c r="I434" s="46"/>
      <c r="J434" s="47"/>
      <c r="K434" s="27">
        <f>SUM(K435:K452)/2</f>
        <v>118132.94</v>
      </c>
    </row>
    <row r="435" spans="1:11" x14ac:dyDescent="0.25">
      <c r="A435" s="19" t="s">
        <v>1865</v>
      </c>
      <c r="B435" s="22" t="s">
        <v>1866</v>
      </c>
      <c r="C435" s="43"/>
      <c r="D435" s="44"/>
      <c r="E435" s="43"/>
      <c r="F435" s="33"/>
      <c r="G435" s="45"/>
      <c r="H435" s="45"/>
      <c r="I435" s="46"/>
      <c r="J435" s="47"/>
      <c r="K435" s="27">
        <f>SUM(K436:K448)</f>
        <v>87322.880000000005</v>
      </c>
    </row>
    <row r="436" spans="1:11" ht="71.25" x14ac:dyDescent="0.25">
      <c r="A436" s="9" t="s">
        <v>1867</v>
      </c>
      <c r="B436" s="9" t="s">
        <v>461</v>
      </c>
      <c r="C436" s="9" t="s">
        <v>45</v>
      </c>
      <c r="D436" s="10" t="s">
        <v>462</v>
      </c>
      <c r="E436" s="9" t="s">
        <v>7</v>
      </c>
      <c r="F436" s="34">
        <v>414.8</v>
      </c>
      <c r="G436" s="11" t="s">
        <v>463</v>
      </c>
      <c r="H436" s="11" t="s">
        <v>463</v>
      </c>
      <c r="I436" s="12">
        <v>0.2034</v>
      </c>
      <c r="J436" s="13">
        <v>44.72</v>
      </c>
      <c r="K436" s="11">
        <f t="shared" si="18"/>
        <v>18549.86</v>
      </c>
    </row>
    <row r="437" spans="1:11" ht="71.25" x14ac:dyDescent="0.25">
      <c r="A437" s="9" t="s">
        <v>1868</v>
      </c>
      <c r="B437" s="9" t="s">
        <v>464</v>
      </c>
      <c r="C437" s="9" t="s">
        <v>45</v>
      </c>
      <c r="D437" s="10" t="s">
        <v>465</v>
      </c>
      <c r="E437" s="9" t="s">
        <v>7</v>
      </c>
      <c r="F437" s="34">
        <v>186</v>
      </c>
      <c r="G437" s="11" t="s">
        <v>466</v>
      </c>
      <c r="H437" s="11" t="s">
        <v>466</v>
      </c>
      <c r="I437" s="12">
        <v>0.2034</v>
      </c>
      <c r="J437" s="13">
        <v>92.04</v>
      </c>
      <c r="K437" s="11">
        <f t="shared" si="18"/>
        <v>17119.439999999999</v>
      </c>
    </row>
    <row r="438" spans="1:11" ht="85.5" x14ac:dyDescent="0.25">
      <c r="A438" s="9" t="s">
        <v>1869</v>
      </c>
      <c r="B438" s="9" t="s">
        <v>51</v>
      </c>
      <c r="C438" s="9" t="s">
        <v>45</v>
      </c>
      <c r="D438" s="10" t="s">
        <v>52</v>
      </c>
      <c r="E438" s="9" t="s">
        <v>7</v>
      </c>
      <c r="F438" s="34">
        <v>58.4</v>
      </c>
      <c r="G438" s="11" t="s">
        <v>53</v>
      </c>
      <c r="H438" s="11" t="s">
        <v>53</v>
      </c>
      <c r="I438" s="12">
        <v>0.2034</v>
      </c>
      <c r="J438" s="13">
        <v>149.72999999999999</v>
      </c>
      <c r="K438" s="11">
        <f t="shared" si="18"/>
        <v>8744.23</v>
      </c>
    </row>
    <row r="439" spans="1:11" ht="85.5" x14ac:dyDescent="0.25">
      <c r="A439" s="9" t="s">
        <v>1870</v>
      </c>
      <c r="B439" s="9" t="s">
        <v>54</v>
      </c>
      <c r="C439" s="9" t="s">
        <v>45</v>
      </c>
      <c r="D439" s="10" t="s">
        <v>55</v>
      </c>
      <c r="E439" s="9" t="s">
        <v>7</v>
      </c>
      <c r="F439" s="34">
        <v>103.6</v>
      </c>
      <c r="G439" s="11" t="s">
        <v>56</v>
      </c>
      <c r="H439" s="11" t="s">
        <v>56</v>
      </c>
      <c r="I439" s="12">
        <v>0.2034</v>
      </c>
      <c r="J439" s="13">
        <v>233.84</v>
      </c>
      <c r="K439" s="11">
        <f t="shared" si="18"/>
        <v>24225.82</v>
      </c>
    </row>
    <row r="440" spans="1:11" ht="85.5" x14ac:dyDescent="0.25">
      <c r="A440" s="9" t="s">
        <v>1871</v>
      </c>
      <c r="B440" s="9" t="s">
        <v>553</v>
      </c>
      <c r="C440" s="9" t="s">
        <v>45</v>
      </c>
      <c r="D440" s="10" t="s">
        <v>554</v>
      </c>
      <c r="E440" s="9" t="s">
        <v>1</v>
      </c>
      <c r="F440" s="34">
        <v>13</v>
      </c>
      <c r="G440" s="11" t="s">
        <v>555</v>
      </c>
      <c r="H440" s="11" t="s">
        <v>555</v>
      </c>
      <c r="I440" s="12">
        <v>0.2034</v>
      </c>
      <c r="J440" s="13">
        <v>60.71</v>
      </c>
      <c r="K440" s="11">
        <f t="shared" si="18"/>
        <v>789.23</v>
      </c>
    </row>
    <row r="441" spans="1:11" ht="85.5" x14ac:dyDescent="0.25">
      <c r="A441" s="9" t="s">
        <v>1872</v>
      </c>
      <c r="B441" s="9" t="s">
        <v>559</v>
      </c>
      <c r="C441" s="9" t="s">
        <v>45</v>
      </c>
      <c r="D441" s="10" t="s">
        <v>560</v>
      </c>
      <c r="E441" s="9" t="s">
        <v>1</v>
      </c>
      <c r="F441" s="34">
        <v>4</v>
      </c>
      <c r="G441" s="11" t="s">
        <v>561</v>
      </c>
      <c r="H441" s="11" t="s">
        <v>561</v>
      </c>
      <c r="I441" s="12">
        <v>0.2034</v>
      </c>
      <c r="J441" s="13">
        <v>168.96</v>
      </c>
      <c r="K441" s="11">
        <f t="shared" si="18"/>
        <v>675.84</v>
      </c>
    </row>
    <row r="442" spans="1:11" ht="85.5" x14ac:dyDescent="0.25">
      <c r="A442" s="9" t="s">
        <v>1873</v>
      </c>
      <c r="B442" s="9" t="s">
        <v>551</v>
      </c>
      <c r="C442" s="9" t="s">
        <v>45</v>
      </c>
      <c r="D442" s="10" t="s">
        <v>552</v>
      </c>
      <c r="E442" s="9" t="s">
        <v>1</v>
      </c>
      <c r="F442" s="34">
        <v>129</v>
      </c>
      <c r="G442" s="11" t="s">
        <v>84</v>
      </c>
      <c r="H442" s="11" t="s">
        <v>84</v>
      </c>
      <c r="I442" s="12">
        <v>0.2034</v>
      </c>
      <c r="J442" s="13">
        <v>59.36</v>
      </c>
      <c r="K442" s="11">
        <f t="shared" si="18"/>
        <v>7657.44</v>
      </c>
    </row>
    <row r="443" spans="1:11" ht="85.5" x14ac:dyDescent="0.25">
      <c r="A443" s="9" t="s">
        <v>1874</v>
      </c>
      <c r="B443" s="9" t="s">
        <v>556</v>
      </c>
      <c r="C443" s="9" t="s">
        <v>45</v>
      </c>
      <c r="D443" s="10" t="s">
        <v>557</v>
      </c>
      <c r="E443" s="9" t="s">
        <v>1</v>
      </c>
      <c r="F443" s="34">
        <v>34</v>
      </c>
      <c r="G443" s="11" t="s">
        <v>558</v>
      </c>
      <c r="H443" s="11" t="s">
        <v>558</v>
      </c>
      <c r="I443" s="12">
        <v>0.2034</v>
      </c>
      <c r="J443" s="13">
        <v>173.1</v>
      </c>
      <c r="K443" s="11">
        <f t="shared" si="18"/>
        <v>5885.4</v>
      </c>
    </row>
    <row r="444" spans="1:11" ht="85.5" x14ac:dyDescent="0.25">
      <c r="A444" s="9" t="s">
        <v>1875</v>
      </c>
      <c r="B444" s="9" t="s">
        <v>548</v>
      </c>
      <c r="C444" s="9" t="s">
        <v>45</v>
      </c>
      <c r="D444" s="10" t="s">
        <v>549</v>
      </c>
      <c r="E444" s="9" t="s">
        <v>1</v>
      </c>
      <c r="F444" s="34">
        <v>7</v>
      </c>
      <c r="G444" s="11" t="s">
        <v>550</v>
      </c>
      <c r="H444" s="11" t="s">
        <v>550</v>
      </c>
      <c r="I444" s="12">
        <v>0.2034</v>
      </c>
      <c r="J444" s="13">
        <v>102.47</v>
      </c>
      <c r="K444" s="11">
        <f t="shared" si="18"/>
        <v>717.29</v>
      </c>
    </row>
    <row r="445" spans="1:11" ht="85.5" x14ac:dyDescent="0.25">
      <c r="A445" s="9" t="s">
        <v>1876</v>
      </c>
      <c r="B445" s="9" t="s">
        <v>611</v>
      </c>
      <c r="C445" s="9" t="s">
        <v>45</v>
      </c>
      <c r="D445" s="10" t="s">
        <v>612</v>
      </c>
      <c r="E445" s="9" t="s">
        <v>1</v>
      </c>
      <c r="F445" s="34">
        <v>2</v>
      </c>
      <c r="G445" s="11" t="s">
        <v>613</v>
      </c>
      <c r="H445" s="11" t="s">
        <v>613</v>
      </c>
      <c r="I445" s="12">
        <v>0.2034</v>
      </c>
      <c r="J445" s="13">
        <v>259.12</v>
      </c>
      <c r="K445" s="11">
        <f t="shared" si="18"/>
        <v>518.24</v>
      </c>
    </row>
    <row r="446" spans="1:11" ht="85.5" x14ac:dyDescent="0.25">
      <c r="A446" s="9" t="s">
        <v>1877</v>
      </c>
      <c r="B446" s="9" t="s">
        <v>596</v>
      </c>
      <c r="C446" s="9" t="s">
        <v>45</v>
      </c>
      <c r="D446" s="10" t="s">
        <v>597</v>
      </c>
      <c r="E446" s="9" t="s">
        <v>1</v>
      </c>
      <c r="F446" s="34">
        <v>33</v>
      </c>
      <c r="G446" s="11" t="s">
        <v>598</v>
      </c>
      <c r="H446" s="11" t="s">
        <v>598</v>
      </c>
      <c r="I446" s="12">
        <v>0.2034</v>
      </c>
      <c r="J446" s="13">
        <v>43.44</v>
      </c>
      <c r="K446" s="11">
        <f t="shared" si="18"/>
        <v>1433.52</v>
      </c>
    </row>
    <row r="447" spans="1:11" ht="85.5" x14ac:dyDescent="0.25">
      <c r="A447" s="9" t="s">
        <v>1878</v>
      </c>
      <c r="B447" s="9" t="s">
        <v>599</v>
      </c>
      <c r="C447" s="9" t="s">
        <v>45</v>
      </c>
      <c r="D447" s="10" t="s">
        <v>600</v>
      </c>
      <c r="E447" s="9" t="s">
        <v>1</v>
      </c>
      <c r="F447" s="34">
        <v>2</v>
      </c>
      <c r="G447" s="11" t="s">
        <v>601</v>
      </c>
      <c r="H447" s="11" t="s">
        <v>601</v>
      </c>
      <c r="I447" s="12">
        <v>0.2034</v>
      </c>
      <c r="J447" s="13">
        <v>100.05</v>
      </c>
      <c r="K447" s="11">
        <f t="shared" si="18"/>
        <v>200.1</v>
      </c>
    </row>
    <row r="448" spans="1:11" ht="85.5" x14ac:dyDescent="0.25">
      <c r="A448" s="9" t="s">
        <v>1879</v>
      </c>
      <c r="B448" s="9" t="s">
        <v>602</v>
      </c>
      <c r="C448" s="9" t="s">
        <v>45</v>
      </c>
      <c r="D448" s="10" t="s">
        <v>603</v>
      </c>
      <c r="E448" s="9" t="s">
        <v>1</v>
      </c>
      <c r="F448" s="34">
        <v>7</v>
      </c>
      <c r="G448" s="11" t="s">
        <v>604</v>
      </c>
      <c r="H448" s="11" t="s">
        <v>604</v>
      </c>
      <c r="I448" s="12">
        <v>0.2034</v>
      </c>
      <c r="J448" s="13">
        <v>115.21</v>
      </c>
      <c r="K448" s="11">
        <f t="shared" si="18"/>
        <v>806.47</v>
      </c>
    </row>
    <row r="449" spans="1:11" x14ac:dyDescent="0.25">
      <c r="A449" s="19" t="s">
        <v>1880</v>
      </c>
      <c r="B449" s="22" t="s">
        <v>1881</v>
      </c>
      <c r="C449" s="19"/>
      <c r="D449" s="28"/>
      <c r="E449" s="19"/>
      <c r="F449" s="33"/>
      <c r="G449" s="27"/>
      <c r="H449" s="27"/>
      <c r="I449" s="21"/>
      <c r="J449" s="20"/>
      <c r="K449" s="27">
        <f>SUM(K450:K452)</f>
        <v>30810.059999999998</v>
      </c>
    </row>
    <row r="450" spans="1:11" ht="99.75" x14ac:dyDescent="0.25">
      <c r="A450" s="9" t="s">
        <v>1882</v>
      </c>
      <c r="B450" s="9" t="s">
        <v>749</v>
      </c>
      <c r="C450" s="9" t="s">
        <v>45</v>
      </c>
      <c r="D450" s="10" t="s">
        <v>750</v>
      </c>
      <c r="E450" s="9" t="s">
        <v>1</v>
      </c>
      <c r="F450" s="34">
        <v>13</v>
      </c>
      <c r="G450" s="11" t="s">
        <v>751</v>
      </c>
      <c r="H450" s="11" t="s">
        <v>751</v>
      </c>
      <c r="I450" s="12">
        <v>0.2034</v>
      </c>
      <c r="J450" s="13">
        <v>711.56</v>
      </c>
      <c r="K450" s="11">
        <f t="shared" si="18"/>
        <v>9250.2800000000007</v>
      </c>
    </row>
    <row r="451" spans="1:11" ht="99.75" x14ac:dyDescent="0.25">
      <c r="A451" s="9" t="s">
        <v>1883</v>
      </c>
      <c r="B451" s="9" t="s">
        <v>98</v>
      </c>
      <c r="C451" s="9" t="s">
        <v>45</v>
      </c>
      <c r="D451" s="10" t="s">
        <v>99</v>
      </c>
      <c r="E451" s="9" t="s">
        <v>1</v>
      </c>
      <c r="F451" s="34">
        <v>9</v>
      </c>
      <c r="G451" s="11" t="s">
        <v>100</v>
      </c>
      <c r="H451" s="11" t="s">
        <v>100</v>
      </c>
      <c r="I451" s="12">
        <v>0.2034</v>
      </c>
      <c r="J451" s="13">
        <v>597.73</v>
      </c>
      <c r="K451" s="11">
        <f t="shared" si="18"/>
        <v>5379.57</v>
      </c>
    </row>
    <row r="452" spans="1:11" ht="28.5" x14ac:dyDescent="0.25">
      <c r="A452" s="9" t="s">
        <v>1884</v>
      </c>
      <c r="B452" s="9" t="s">
        <v>1221</v>
      </c>
      <c r="C452" s="9" t="s">
        <v>2218</v>
      </c>
      <c r="D452" s="10" t="s">
        <v>1222</v>
      </c>
      <c r="E452" s="9" t="s">
        <v>6</v>
      </c>
      <c r="F452" s="34">
        <v>12.55</v>
      </c>
      <c r="G452" s="11">
        <v>1071.3500000000001</v>
      </c>
      <c r="H452" s="11">
        <v>1071.3500000000001</v>
      </c>
      <c r="I452" s="12">
        <v>0.2034</v>
      </c>
      <c r="J452" s="13">
        <v>1289.26</v>
      </c>
      <c r="K452" s="11">
        <f t="shared" si="18"/>
        <v>16180.21</v>
      </c>
    </row>
    <row r="453" spans="1:11" x14ac:dyDescent="0.25">
      <c r="A453" s="19" t="s">
        <v>25</v>
      </c>
      <c r="B453" s="22" t="s">
        <v>1885</v>
      </c>
      <c r="C453" s="19"/>
      <c r="D453" s="28"/>
      <c r="E453" s="19"/>
      <c r="F453" s="33"/>
      <c r="G453" s="27"/>
      <c r="H453" s="27"/>
      <c r="I453" s="21"/>
      <c r="J453" s="20"/>
      <c r="K453" s="27">
        <f>SUM(K454:K509)/2</f>
        <v>100992.13000000005</v>
      </c>
    </row>
    <row r="454" spans="1:11" x14ac:dyDescent="0.25">
      <c r="A454" s="19" t="s">
        <v>1886</v>
      </c>
      <c r="B454" s="22" t="s">
        <v>1887</v>
      </c>
      <c r="C454" s="19"/>
      <c r="D454" s="28"/>
      <c r="E454" s="19"/>
      <c r="F454" s="33"/>
      <c r="G454" s="27"/>
      <c r="H454" s="27"/>
      <c r="I454" s="21"/>
      <c r="J454" s="20"/>
      <c r="K454" s="27">
        <f>SUM(K455:K488)</f>
        <v>51199.91</v>
      </c>
    </row>
    <row r="455" spans="1:11" ht="85.5" x14ac:dyDescent="0.25">
      <c r="A455" s="9" t="s">
        <v>1888</v>
      </c>
      <c r="B455" s="9" t="s">
        <v>467</v>
      </c>
      <c r="C455" s="9" t="s">
        <v>45</v>
      </c>
      <c r="D455" s="10" t="s">
        <v>468</v>
      </c>
      <c r="E455" s="9" t="s">
        <v>7</v>
      </c>
      <c r="F455" s="34">
        <v>246.11</v>
      </c>
      <c r="G455" s="11" t="s">
        <v>469</v>
      </c>
      <c r="H455" s="11" t="s">
        <v>469</v>
      </c>
      <c r="I455" s="12">
        <v>0.2034</v>
      </c>
      <c r="J455" s="13">
        <v>33.32</v>
      </c>
      <c r="K455" s="11">
        <f t="shared" si="18"/>
        <v>8200.39</v>
      </c>
    </row>
    <row r="456" spans="1:11" ht="85.5" x14ac:dyDescent="0.25">
      <c r="A456" s="9" t="s">
        <v>1889</v>
      </c>
      <c r="B456" s="9" t="s">
        <v>470</v>
      </c>
      <c r="C456" s="9" t="s">
        <v>45</v>
      </c>
      <c r="D456" s="10" t="s">
        <v>471</v>
      </c>
      <c r="E456" s="9" t="s">
        <v>7</v>
      </c>
      <c r="F456" s="34">
        <v>67.849999999999994</v>
      </c>
      <c r="G456" s="11" t="s">
        <v>91</v>
      </c>
      <c r="H456" s="11" t="s">
        <v>91</v>
      </c>
      <c r="I456" s="12">
        <v>0.2034</v>
      </c>
      <c r="J456" s="13">
        <v>41.31</v>
      </c>
      <c r="K456" s="11">
        <f t="shared" si="18"/>
        <v>2802.88</v>
      </c>
    </row>
    <row r="457" spans="1:11" ht="85.5" x14ac:dyDescent="0.25">
      <c r="A457" s="9" t="s">
        <v>1890</v>
      </c>
      <c r="B457" s="9" t="s">
        <v>472</v>
      </c>
      <c r="C457" s="9" t="s">
        <v>45</v>
      </c>
      <c r="D457" s="10" t="s">
        <v>473</v>
      </c>
      <c r="E457" s="9" t="s">
        <v>7</v>
      </c>
      <c r="F457" s="34">
        <v>31.38</v>
      </c>
      <c r="G457" s="11" t="s">
        <v>474</v>
      </c>
      <c r="H457" s="11" t="s">
        <v>474</v>
      </c>
      <c r="I457" s="12">
        <v>0.2034</v>
      </c>
      <c r="J457" s="13">
        <v>51.2</v>
      </c>
      <c r="K457" s="11">
        <f t="shared" si="18"/>
        <v>1606.66</v>
      </c>
    </row>
    <row r="458" spans="1:11" ht="85.5" x14ac:dyDescent="0.25">
      <c r="A458" s="9" t="s">
        <v>1891</v>
      </c>
      <c r="B458" s="9" t="s">
        <v>475</v>
      </c>
      <c r="C458" s="9" t="s">
        <v>45</v>
      </c>
      <c r="D458" s="10" t="s">
        <v>476</v>
      </c>
      <c r="E458" s="9" t="s">
        <v>7</v>
      </c>
      <c r="F458" s="34">
        <v>255.62</v>
      </c>
      <c r="G458" s="11" t="s">
        <v>477</v>
      </c>
      <c r="H458" s="11" t="s">
        <v>477</v>
      </c>
      <c r="I458" s="12">
        <v>0.2034</v>
      </c>
      <c r="J458" s="13">
        <v>57.55</v>
      </c>
      <c r="K458" s="11">
        <f t="shared" si="18"/>
        <v>14710.93</v>
      </c>
    </row>
    <row r="459" spans="1:11" ht="71.25" x14ac:dyDescent="0.25">
      <c r="A459" s="9" t="s">
        <v>1892</v>
      </c>
      <c r="B459" s="9" t="s">
        <v>478</v>
      </c>
      <c r="C459" s="9" t="s">
        <v>45</v>
      </c>
      <c r="D459" s="10" t="s">
        <v>479</v>
      </c>
      <c r="E459" s="9" t="s">
        <v>7</v>
      </c>
      <c r="F459" s="34">
        <v>31.38</v>
      </c>
      <c r="G459" s="11" t="s">
        <v>370</v>
      </c>
      <c r="H459" s="11" t="s">
        <v>370</v>
      </c>
      <c r="I459" s="12">
        <v>0.2034</v>
      </c>
      <c r="J459" s="13">
        <v>80</v>
      </c>
      <c r="K459" s="11">
        <f t="shared" si="18"/>
        <v>2510.4</v>
      </c>
    </row>
    <row r="460" spans="1:11" ht="99.75" x14ac:dyDescent="0.25">
      <c r="A460" s="9" t="s">
        <v>1893</v>
      </c>
      <c r="B460" s="9" t="s">
        <v>617</v>
      </c>
      <c r="C460" s="9" t="s">
        <v>45</v>
      </c>
      <c r="D460" s="10" t="s">
        <v>618</v>
      </c>
      <c r="E460" s="9" t="s">
        <v>1</v>
      </c>
      <c r="F460" s="34">
        <v>45</v>
      </c>
      <c r="G460" s="11" t="s">
        <v>521</v>
      </c>
      <c r="H460" s="11" t="s">
        <v>521</v>
      </c>
      <c r="I460" s="12">
        <v>0.2034</v>
      </c>
      <c r="J460" s="13">
        <v>15.43</v>
      </c>
      <c r="K460" s="11">
        <f t="shared" si="18"/>
        <v>694.35</v>
      </c>
    </row>
    <row r="461" spans="1:11" ht="99.75" x14ac:dyDescent="0.25">
      <c r="A461" s="9" t="s">
        <v>1894</v>
      </c>
      <c r="B461" s="9" t="s">
        <v>625</v>
      </c>
      <c r="C461" s="9" t="s">
        <v>45</v>
      </c>
      <c r="D461" s="10" t="s">
        <v>626</v>
      </c>
      <c r="E461" s="9" t="s">
        <v>1</v>
      </c>
      <c r="F461" s="34">
        <v>29</v>
      </c>
      <c r="G461" s="11" t="s">
        <v>81</v>
      </c>
      <c r="H461" s="11" t="s">
        <v>81</v>
      </c>
      <c r="I461" s="12">
        <v>0.2034</v>
      </c>
      <c r="J461" s="13">
        <v>21.61</v>
      </c>
      <c r="K461" s="11">
        <f t="shared" si="18"/>
        <v>626.69000000000005</v>
      </c>
    </row>
    <row r="462" spans="1:11" ht="99.75" x14ac:dyDescent="0.25">
      <c r="A462" s="9" t="s">
        <v>1895</v>
      </c>
      <c r="B462" s="9" t="s">
        <v>630</v>
      </c>
      <c r="C462" s="9" t="s">
        <v>45</v>
      </c>
      <c r="D462" s="10" t="s">
        <v>631</v>
      </c>
      <c r="E462" s="9" t="s">
        <v>1</v>
      </c>
      <c r="F462" s="34">
        <v>3</v>
      </c>
      <c r="G462" s="11" t="s">
        <v>632</v>
      </c>
      <c r="H462" s="11" t="s">
        <v>632</v>
      </c>
      <c r="I462" s="12">
        <v>0.2034</v>
      </c>
      <c r="J462" s="13">
        <v>31.84</v>
      </c>
      <c r="K462" s="11">
        <f t="shared" si="18"/>
        <v>95.52</v>
      </c>
    </row>
    <row r="463" spans="1:11" ht="99.75" x14ac:dyDescent="0.25">
      <c r="A463" s="9" t="s">
        <v>1896</v>
      </c>
      <c r="B463" s="9" t="s">
        <v>633</v>
      </c>
      <c r="C463" s="9" t="s">
        <v>45</v>
      </c>
      <c r="D463" s="10" t="s">
        <v>634</v>
      </c>
      <c r="E463" s="9" t="s">
        <v>1</v>
      </c>
      <c r="F463" s="34">
        <v>16</v>
      </c>
      <c r="G463" s="11" t="s">
        <v>635</v>
      </c>
      <c r="H463" s="11" t="s">
        <v>635</v>
      </c>
      <c r="I463" s="12">
        <v>0.2034</v>
      </c>
      <c r="J463" s="13">
        <v>37.99</v>
      </c>
      <c r="K463" s="11">
        <f t="shared" si="18"/>
        <v>607.84</v>
      </c>
    </row>
    <row r="464" spans="1:11" ht="99.75" x14ac:dyDescent="0.25">
      <c r="A464" s="9" t="s">
        <v>1897</v>
      </c>
      <c r="B464" s="9" t="s">
        <v>614</v>
      </c>
      <c r="C464" s="9" t="s">
        <v>45</v>
      </c>
      <c r="D464" s="10" t="s">
        <v>615</v>
      </c>
      <c r="E464" s="9" t="s">
        <v>1</v>
      </c>
      <c r="F464" s="34">
        <v>59</v>
      </c>
      <c r="G464" s="11" t="s">
        <v>616</v>
      </c>
      <c r="H464" s="11" t="s">
        <v>616</v>
      </c>
      <c r="I464" s="12">
        <v>0.2034</v>
      </c>
      <c r="J464" s="13">
        <v>15.11</v>
      </c>
      <c r="K464" s="11">
        <f t="shared" si="18"/>
        <v>891.49</v>
      </c>
    </row>
    <row r="465" spans="1:11" ht="99.75" x14ac:dyDescent="0.25">
      <c r="A465" s="9" t="s">
        <v>1898</v>
      </c>
      <c r="B465" s="9" t="s">
        <v>622</v>
      </c>
      <c r="C465" s="9" t="s">
        <v>45</v>
      </c>
      <c r="D465" s="10" t="s">
        <v>623</v>
      </c>
      <c r="E465" s="9" t="s">
        <v>1</v>
      </c>
      <c r="F465" s="34">
        <v>24</v>
      </c>
      <c r="G465" s="11" t="s">
        <v>624</v>
      </c>
      <c r="H465" s="11" t="s">
        <v>624</v>
      </c>
      <c r="I465" s="12">
        <v>0.2034</v>
      </c>
      <c r="J465" s="13">
        <v>20.65</v>
      </c>
      <c r="K465" s="11">
        <f t="shared" si="18"/>
        <v>495.6</v>
      </c>
    </row>
    <row r="466" spans="1:11" ht="85.5" x14ac:dyDescent="0.25">
      <c r="A466" s="9" t="s">
        <v>1899</v>
      </c>
      <c r="B466" s="9" t="s">
        <v>1223</v>
      </c>
      <c r="C466" s="9" t="s">
        <v>2218</v>
      </c>
      <c r="D466" s="10" t="s">
        <v>1224</v>
      </c>
      <c r="E466" s="9" t="s">
        <v>1</v>
      </c>
      <c r="F466" s="34">
        <v>24</v>
      </c>
      <c r="G466" s="11">
        <v>58.73</v>
      </c>
      <c r="H466" s="11">
        <v>58.73</v>
      </c>
      <c r="I466" s="12">
        <v>0.2034</v>
      </c>
      <c r="J466" s="13">
        <v>70.680000000000007</v>
      </c>
      <c r="K466" s="11">
        <f t="shared" si="18"/>
        <v>1696.32</v>
      </c>
    </row>
    <row r="467" spans="1:11" ht="99.75" x14ac:dyDescent="0.25">
      <c r="A467" s="9" t="s">
        <v>1900</v>
      </c>
      <c r="B467" s="9" t="s">
        <v>1225</v>
      </c>
      <c r="C467" s="9" t="s">
        <v>2218</v>
      </c>
      <c r="D467" s="10" t="s">
        <v>1226</v>
      </c>
      <c r="E467" s="9" t="s">
        <v>1</v>
      </c>
      <c r="F467" s="34">
        <v>1</v>
      </c>
      <c r="G467" s="11">
        <v>58.73</v>
      </c>
      <c r="H467" s="11">
        <v>58.73</v>
      </c>
      <c r="I467" s="12">
        <v>0.2034</v>
      </c>
      <c r="J467" s="13">
        <v>70.680000000000007</v>
      </c>
      <c r="K467" s="11">
        <f t="shared" si="18"/>
        <v>70.680000000000007</v>
      </c>
    </row>
    <row r="468" spans="1:11" ht="99.75" x14ac:dyDescent="0.25">
      <c r="A468" s="9" t="s">
        <v>1901</v>
      </c>
      <c r="B468" s="9" t="s">
        <v>652</v>
      </c>
      <c r="C468" s="9" t="s">
        <v>45</v>
      </c>
      <c r="D468" s="10" t="s">
        <v>653</v>
      </c>
      <c r="E468" s="9" t="s">
        <v>1</v>
      </c>
      <c r="F468" s="34">
        <v>12</v>
      </c>
      <c r="G468" s="11" t="s">
        <v>654</v>
      </c>
      <c r="H468" s="11" t="s">
        <v>654</v>
      </c>
      <c r="I468" s="12">
        <v>0.2034</v>
      </c>
      <c r="J468" s="13">
        <v>70.66</v>
      </c>
      <c r="K468" s="11">
        <f t="shared" si="18"/>
        <v>847.92</v>
      </c>
    </row>
    <row r="469" spans="1:11" ht="99.75" x14ac:dyDescent="0.25">
      <c r="A469" s="9" t="s">
        <v>1902</v>
      </c>
      <c r="B469" s="9" t="s">
        <v>649</v>
      </c>
      <c r="C469" s="9" t="s">
        <v>45</v>
      </c>
      <c r="D469" s="10" t="s">
        <v>650</v>
      </c>
      <c r="E469" s="9" t="s">
        <v>1</v>
      </c>
      <c r="F469" s="34">
        <v>5</v>
      </c>
      <c r="G469" s="11" t="s">
        <v>651</v>
      </c>
      <c r="H469" s="11" t="s">
        <v>651</v>
      </c>
      <c r="I469" s="12">
        <v>0.2034</v>
      </c>
      <c r="J469" s="13">
        <v>24.62</v>
      </c>
      <c r="K469" s="11">
        <f t="shared" si="18"/>
        <v>123.1</v>
      </c>
    </row>
    <row r="470" spans="1:11" ht="85.5" x14ac:dyDescent="0.25">
      <c r="A470" s="9" t="s">
        <v>1903</v>
      </c>
      <c r="B470" s="9" t="s">
        <v>1227</v>
      </c>
      <c r="C470" s="9" t="s">
        <v>2218</v>
      </c>
      <c r="D470" s="10" t="s">
        <v>1228</v>
      </c>
      <c r="E470" s="9" t="s">
        <v>1</v>
      </c>
      <c r="F470" s="34">
        <v>6</v>
      </c>
      <c r="G470" s="11">
        <v>45.26</v>
      </c>
      <c r="H470" s="11">
        <v>45.26</v>
      </c>
      <c r="I470" s="12">
        <v>0.2034</v>
      </c>
      <c r="J470" s="13">
        <v>54.47</v>
      </c>
      <c r="K470" s="11">
        <f t="shared" si="18"/>
        <v>326.82</v>
      </c>
    </row>
    <row r="471" spans="1:11" ht="99.75" x14ac:dyDescent="0.25">
      <c r="A471" s="9" t="s">
        <v>1904</v>
      </c>
      <c r="B471" s="9" t="s">
        <v>642</v>
      </c>
      <c r="C471" s="9" t="s">
        <v>45</v>
      </c>
      <c r="D471" s="10" t="s">
        <v>643</v>
      </c>
      <c r="E471" s="9" t="s">
        <v>1</v>
      </c>
      <c r="F471" s="34">
        <v>1</v>
      </c>
      <c r="G471" s="11" t="s">
        <v>60</v>
      </c>
      <c r="H471" s="11" t="s">
        <v>60</v>
      </c>
      <c r="I471" s="12">
        <v>0.2034</v>
      </c>
      <c r="J471" s="13">
        <v>54.44</v>
      </c>
      <c r="K471" s="11">
        <f t="shared" si="18"/>
        <v>54.44</v>
      </c>
    </row>
    <row r="472" spans="1:11" ht="114" x14ac:dyDescent="0.25">
      <c r="A472" s="9" t="s">
        <v>1905</v>
      </c>
      <c r="B472" s="9" t="s">
        <v>737</v>
      </c>
      <c r="C472" s="9" t="s">
        <v>45</v>
      </c>
      <c r="D472" s="10" t="s">
        <v>738</v>
      </c>
      <c r="E472" s="9" t="s">
        <v>1</v>
      </c>
      <c r="F472" s="34">
        <v>3</v>
      </c>
      <c r="G472" s="11" t="s">
        <v>739</v>
      </c>
      <c r="H472" s="11" t="s">
        <v>739</v>
      </c>
      <c r="I472" s="12">
        <v>0.2034</v>
      </c>
      <c r="J472" s="13">
        <v>14.9</v>
      </c>
      <c r="K472" s="11">
        <f t="shared" si="18"/>
        <v>44.7</v>
      </c>
    </row>
    <row r="473" spans="1:11" ht="85.5" x14ac:dyDescent="0.25">
      <c r="A473" s="9" t="s">
        <v>1906</v>
      </c>
      <c r="B473" s="9" t="s">
        <v>745</v>
      </c>
      <c r="C473" s="9" t="s">
        <v>45</v>
      </c>
      <c r="D473" s="10" t="s">
        <v>746</v>
      </c>
      <c r="E473" s="9" t="s">
        <v>1</v>
      </c>
      <c r="F473" s="34">
        <v>2</v>
      </c>
      <c r="G473" s="11" t="s">
        <v>747</v>
      </c>
      <c r="H473" s="11" t="s">
        <v>747</v>
      </c>
      <c r="I473" s="12">
        <v>0.2034</v>
      </c>
      <c r="J473" s="13">
        <v>25.39</v>
      </c>
      <c r="K473" s="11">
        <f t="shared" si="18"/>
        <v>50.78</v>
      </c>
    </row>
    <row r="474" spans="1:11" ht="57" x14ac:dyDescent="0.25">
      <c r="A474" s="9" t="s">
        <v>1907</v>
      </c>
      <c r="B474" s="9" t="s">
        <v>856</v>
      </c>
      <c r="C474" s="9" t="s">
        <v>45</v>
      </c>
      <c r="D474" s="10" t="s">
        <v>857</v>
      </c>
      <c r="E474" s="9" t="s">
        <v>1</v>
      </c>
      <c r="F474" s="34">
        <v>2</v>
      </c>
      <c r="G474" s="11" t="s">
        <v>595</v>
      </c>
      <c r="H474" s="11" t="s">
        <v>595</v>
      </c>
      <c r="I474" s="12">
        <v>0.2034</v>
      </c>
      <c r="J474" s="13">
        <v>38.200000000000003</v>
      </c>
      <c r="K474" s="11">
        <f t="shared" si="18"/>
        <v>76.400000000000006</v>
      </c>
    </row>
    <row r="475" spans="1:11" ht="99.75" x14ac:dyDescent="0.25">
      <c r="A475" s="9" t="s">
        <v>1908</v>
      </c>
      <c r="B475" s="9" t="s">
        <v>619</v>
      </c>
      <c r="C475" s="9" t="s">
        <v>45</v>
      </c>
      <c r="D475" s="10" t="s">
        <v>620</v>
      </c>
      <c r="E475" s="9" t="s">
        <v>1</v>
      </c>
      <c r="F475" s="34">
        <v>40</v>
      </c>
      <c r="G475" s="11" t="s">
        <v>621</v>
      </c>
      <c r="H475" s="11" t="s">
        <v>621</v>
      </c>
      <c r="I475" s="12">
        <v>0.2034</v>
      </c>
      <c r="J475" s="13">
        <v>18.97</v>
      </c>
      <c r="K475" s="11">
        <f t="shared" si="18"/>
        <v>758.8</v>
      </c>
    </row>
    <row r="476" spans="1:11" ht="99.75" x14ac:dyDescent="0.25">
      <c r="A476" s="9" t="s">
        <v>1909</v>
      </c>
      <c r="B476" s="9" t="s">
        <v>614</v>
      </c>
      <c r="C476" s="9" t="s">
        <v>45</v>
      </c>
      <c r="D476" s="10" t="s">
        <v>615</v>
      </c>
      <c r="E476" s="9" t="s">
        <v>1</v>
      </c>
      <c r="F476" s="34">
        <v>37</v>
      </c>
      <c r="G476" s="11" t="s">
        <v>616</v>
      </c>
      <c r="H476" s="11" t="s">
        <v>616</v>
      </c>
      <c r="I476" s="12">
        <v>0.2034</v>
      </c>
      <c r="J476" s="13">
        <v>15.11</v>
      </c>
      <c r="K476" s="11">
        <f t="shared" si="18"/>
        <v>559.07000000000005</v>
      </c>
    </row>
    <row r="477" spans="1:11" ht="85.5" x14ac:dyDescent="0.25">
      <c r="A477" s="9" t="s">
        <v>1910</v>
      </c>
      <c r="B477" s="9" t="s">
        <v>1229</v>
      </c>
      <c r="C477" s="9" t="s">
        <v>2218</v>
      </c>
      <c r="D477" s="10" t="s">
        <v>1230</v>
      </c>
      <c r="E477" s="9" t="s">
        <v>1</v>
      </c>
      <c r="F477" s="34">
        <v>2</v>
      </c>
      <c r="G477" s="11">
        <v>38.5</v>
      </c>
      <c r="H477" s="11">
        <v>38.5</v>
      </c>
      <c r="I477" s="12">
        <v>0.2034</v>
      </c>
      <c r="J477" s="13">
        <v>46.33</v>
      </c>
      <c r="K477" s="11">
        <f t="shared" si="18"/>
        <v>92.66</v>
      </c>
    </row>
    <row r="478" spans="1:11" ht="85.5" x14ac:dyDescent="0.25">
      <c r="A478" s="9" t="s">
        <v>1911</v>
      </c>
      <c r="B478" s="9" t="s">
        <v>542</v>
      </c>
      <c r="C478" s="9" t="s">
        <v>45</v>
      </c>
      <c r="D478" s="10" t="s">
        <v>543</v>
      </c>
      <c r="E478" s="9" t="s">
        <v>1</v>
      </c>
      <c r="F478" s="34">
        <v>5</v>
      </c>
      <c r="G478" s="11" t="s">
        <v>544</v>
      </c>
      <c r="H478" s="11" t="s">
        <v>544</v>
      </c>
      <c r="I478" s="12">
        <v>0.2034</v>
      </c>
      <c r="J478" s="13">
        <v>23.89</v>
      </c>
      <c r="K478" s="11">
        <f t="shared" si="18"/>
        <v>119.45</v>
      </c>
    </row>
    <row r="479" spans="1:11" ht="99.75" x14ac:dyDescent="0.25">
      <c r="A479" s="9" t="s">
        <v>1912</v>
      </c>
      <c r="B479" s="9" t="s">
        <v>647</v>
      </c>
      <c r="C479" s="9" t="s">
        <v>45</v>
      </c>
      <c r="D479" s="10" t="s">
        <v>648</v>
      </c>
      <c r="E479" s="9" t="s">
        <v>1</v>
      </c>
      <c r="F479" s="34">
        <v>2</v>
      </c>
      <c r="G479" s="11" t="s">
        <v>49</v>
      </c>
      <c r="H479" s="11" t="s">
        <v>49</v>
      </c>
      <c r="I479" s="12">
        <v>0.2034</v>
      </c>
      <c r="J479" s="13">
        <v>21.53</v>
      </c>
      <c r="K479" s="11">
        <f t="shared" si="18"/>
        <v>43.06</v>
      </c>
    </row>
    <row r="480" spans="1:11" ht="99.75" x14ac:dyDescent="0.25">
      <c r="A480" s="9" t="s">
        <v>1913</v>
      </c>
      <c r="B480" s="9" t="s">
        <v>636</v>
      </c>
      <c r="C480" s="9" t="s">
        <v>45</v>
      </c>
      <c r="D480" s="10" t="s">
        <v>637</v>
      </c>
      <c r="E480" s="9" t="s">
        <v>1</v>
      </c>
      <c r="F480" s="34">
        <v>11</v>
      </c>
      <c r="G480" s="11" t="s">
        <v>638</v>
      </c>
      <c r="H480" s="11" t="s">
        <v>638</v>
      </c>
      <c r="I480" s="12">
        <v>0.2034</v>
      </c>
      <c r="J480" s="13">
        <v>21.59</v>
      </c>
      <c r="K480" s="11">
        <f t="shared" si="18"/>
        <v>237.49</v>
      </c>
    </row>
    <row r="481" spans="1:11" ht="85.5" x14ac:dyDescent="0.25">
      <c r="A481" s="9" t="s">
        <v>1914</v>
      </c>
      <c r="B481" s="9" t="s">
        <v>755</v>
      </c>
      <c r="C481" s="9" t="s">
        <v>45</v>
      </c>
      <c r="D481" s="10" t="s">
        <v>756</v>
      </c>
      <c r="E481" s="9" t="s">
        <v>1</v>
      </c>
      <c r="F481" s="34">
        <v>2</v>
      </c>
      <c r="G481" s="11" t="s">
        <v>663</v>
      </c>
      <c r="H481" s="11" t="s">
        <v>663</v>
      </c>
      <c r="I481" s="12">
        <v>0.2034</v>
      </c>
      <c r="J481" s="13">
        <v>67.31</v>
      </c>
      <c r="K481" s="11">
        <f t="shared" si="18"/>
        <v>134.62</v>
      </c>
    </row>
    <row r="482" spans="1:11" ht="85.5" x14ac:dyDescent="0.25">
      <c r="A482" s="9" t="s">
        <v>1915</v>
      </c>
      <c r="B482" s="9" t="s">
        <v>757</v>
      </c>
      <c r="C482" s="9" t="s">
        <v>45</v>
      </c>
      <c r="D482" s="10" t="s">
        <v>758</v>
      </c>
      <c r="E482" s="9" t="s">
        <v>1</v>
      </c>
      <c r="F482" s="34">
        <v>1</v>
      </c>
      <c r="G482" s="11" t="s">
        <v>759</v>
      </c>
      <c r="H482" s="11" t="s">
        <v>759</v>
      </c>
      <c r="I482" s="12">
        <v>0.2034</v>
      </c>
      <c r="J482" s="13">
        <v>135.05000000000001</v>
      </c>
      <c r="K482" s="11">
        <f t="shared" si="18"/>
        <v>135.05000000000001</v>
      </c>
    </row>
    <row r="483" spans="1:11" ht="99.75" x14ac:dyDescent="0.25">
      <c r="A483" s="9" t="s">
        <v>1916</v>
      </c>
      <c r="B483" s="9" t="s">
        <v>760</v>
      </c>
      <c r="C483" s="9" t="s">
        <v>45</v>
      </c>
      <c r="D483" s="10" t="s">
        <v>761</v>
      </c>
      <c r="E483" s="9" t="s">
        <v>1</v>
      </c>
      <c r="F483" s="34">
        <v>8</v>
      </c>
      <c r="G483" s="11" t="s">
        <v>762</v>
      </c>
      <c r="H483" s="11" t="s">
        <v>762</v>
      </c>
      <c r="I483" s="12">
        <v>0.2034</v>
      </c>
      <c r="J483" s="13">
        <v>94.54</v>
      </c>
      <c r="K483" s="11">
        <f t="shared" si="18"/>
        <v>756.32</v>
      </c>
    </row>
    <row r="484" spans="1:11" ht="99.75" x14ac:dyDescent="0.25">
      <c r="A484" s="9" t="s">
        <v>1917</v>
      </c>
      <c r="B484" s="9" t="s">
        <v>760</v>
      </c>
      <c r="C484" s="9" t="s">
        <v>45</v>
      </c>
      <c r="D484" s="10" t="s">
        <v>761</v>
      </c>
      <c r="E484" s="9" t="s">
        <v>1</v>
      </c>
      <c r="F484" s="34">
        <v>24</v>
      </c>
      <c r="G484" s="11" t="s">
        <v>762</v>
      </c>
      <c r="H484" s="11" t="s">
        <v>762</v>
      </c>
      <c r="I484" s="12">
        <v>0.2034</v>
      </c>
      <c r="J484" s="13">
        <v>94.54</v>
      </c>
      <c r="K484" s="11">
        <f t="shared" si="18"/>
        <v>2268.96</v>
      </c>
    </row>
    <row r="485" spans="1:11" ht="28.5" x14ac:dyDescent="0.25">
      <c r="A485" s="9" t="s">
        <v>1918</v>
      </c>
      <c r="B485" s="9" t="s">
        <v>1231</v>
      </c>
      <c r="C485" s="9" t="s">
        <v>2218</v>
      </c>
      <c r="D485" s="10" t="s">
        <v>1232</v>
      </c>
      <c r="E485" s="9" t="s">
        <v>1</v>
      </c>
      <c r="F485" s="34">
        <v>2</v>
      </c>
      <c r="G485" s="11">
        <v>43.47</v>
      </c>
      <c r="H485" s="11">
        <v>43.47</v>
      </c>
      <c r="I485" s="12">
        <v>0.2034</v>
      </c>
      <c r="J485" s="13">
        <v>52.31</v>
      </c>
      <c r="K485" s="11">
        <f t="shared" si="18"/>
        <v>104.62</v>
      </c>
    </row>
    <row r="486" spans="1:11" ht="99.75" x14ac:dyDescent="0.25">
      <c r="A486" s="9" t="s">
        <v>1919</v>
      </c>
      <c r="B486" s="9" t="s">
        <v>749</v>
      </c>
      <c r="C486" s="9" t="s">
        <v>45</v>
      </c>
      <c r="D486" s="10" t="s">
        <v>750</v>
      </c>
      <c r="E486" s="9" t="s">
        <v>1</v>
      </c>
      <c r="F486" s="34">
        <v>9</v>
      </c>
      <c r="G486" s="11" t="s">
        <v>751</v>
      </c>
      <c r="H486" s="11" t="s">
        <v>751</v>
      </c>
      <c r="I486" s="12">
        <v>0.2034</v>
      </c>
      <c r="J486" s="13">
        <v>711.56</v>
      </c>
      <c r="K486" s="11">
        <f t="shared" si="18"/>
        <v>6404.04</v>
      </c>
    </row>
    <row r="487" spans="1:11" ht="99.75" x14ac:dyDescent="0.25">
      <c r="A487" s="9" t="s">
        <v>1920</v>
      </c>
      <c r="B487" s="9" t="s">
        <v>95</v>
      </c>
      <c r="C487" s="9" t="s">
        <v>45</v>
      </c>
      <c r="D487" s="10" t="s">
        <v>96</v>
      </c>
      <c r="E487" s="9" t="s">
        <v>1</v>
      </c>
      <c r="F487" s="34">
        <v>5</v>
      </c>
      <c r="G487" s="11" t="s">
        <v>97</v>
      </c>
      <c r="H487" s="11" t="s">
        <v>97</v>
      </c>
      <c r="I487" s="12">
        <v>0.2034</v>
      </c>
      <c r="J487" s="13">
        <v>602.96</v>
      </c>
      <c r="K487" s="11">
        <f t="shared" si="18"/>
        <v>3014.8</v>
      </c>
    </row>
    <row r="488" spans="1:11" ht="57" x14ac:dyDescent="0.25">
      <c r="A488" s="9" t="s">
        <v>1921</v>
      </c>
      <c r="B488" s="9" t="s">
        <v>766</v>
      </c>
      <c r="C488" s="9" t="s">
        <v>45</v>
      </c>
      <c r="D488" s="10" t="s">
        <v>767</v>
      </c>
      <c r="E488" s="9" t="s">
        <v>1</v>
      </c>
      <c r="F488" s="34">
        <v>2</v>
      </c>
      <c r="G488" s="11" t="s">
        <v>228</v>
      </c>
      <c r="H488" s="11" t="s">
        <v>228</v>
      </c>
      <c r="I488" s="12">
        <v>0.2034</v>
      </c>
      <c r="J488" s="13">
        <v>18.53</v>
      </c>
      <c r="K488" s="11">
        <f t="shared" si="18"/>
        <v>37.06</v>
      </c>
    </row>
    <row r="489" spans="1:11" x14ac:dyDescent="0.25">
      <c r="A489" s="19" t="s">
        <v>1922</v>
      </c>
      <c r="B489" s="22" t="s">
        <v>1923</v>
      </c>
      <c r="C489" s="19"/>
      <c r="D489" s="28"/>
      <c r="E489" s="19"/>
      <c r="F489" s="33"/>
      <c r="G489" s="27"/>
      <c r="H489" s="27"/>
      <c r="I489" s="21"/>
      <c r="J489" s="20"/>
      <c r="K489" s="27">
        <f>SUM(K490:K492)</f>
        <v>33306.86</v>
      </c>
    </row>
    <row r="490" spans="1:11" ht="99.75" x14ac:dyDescent="0.25">
      <c r="A490" s="9" t="s">
        <v>1924</v>
      </c>
      <c r="B490" s="9" t="s">
        <v>813</v>
      </c>
      <c r="C490" s="9" t="s">
        <v>45</v>
      </c>
      <c r="D490" s="10" t="s">
        <v>814</v>
      </c>
      <c r="E490" s="9" t="s">
        <v>1</v>
      </c>
      <c r="F490" s="34">
        <v>1</v>
      </c>
      <c r="G490" s="11" t="s">
        <v>815</v>
      </c>
      <c r="H490" s="11" t="s">
        <v>815</v>
      </c>
      <c r="I490" s="12">
        <v>0.2034</v>
      </c>
      <c r="J490" s="13">
        <v>14086.95</v>
      </c>
      <c r="K490" s="11">
        <f t="shared" si="18"/>
        <v>14086.95</v>
      </c>
    </row>
    <row r="491" spans="1:11" ht="99.75" x14ac:dyDescent="0.25">
      <c r="A491" s="9" t="s">
        <v>1925</v>
      </c>
      <c r="B491" s="9" t="s">
        <v>810</v>
      </c>
      <c r="C491" s="9" t="s">
        <v>45</v>
      </c>
      <c r="D491" s="10" t="s">
        <v>811</v>
      </c>
      <c r="E491" s="9" t="s">
        <v>1</v>
      </c>
      <c r="F491" s="34">
        <v>1</v>
      </c>
      <c r="G491" s="11" t="s">
        <v>812</v>
      </c>
      <c r="H491" s="11" t="s">
        <v>812</v>
      </c>
      <c r="I491" s="12">
        <v>0.2034</v>
      </c>
      <c r="J491" s="13">
        <v>9290.48</v>
      </c>
      <c r="K491" s="11">
        <f t="shared" si="18"/>
        <v>9290.48</v>
      </c>
    </row>
    <row r="492" spans="1:11" ht="99.75" x14ac:dyDescent="0.25">
      <c r="A492" s="9" t="s">
        <v>1926</v>
      </c>
      <c r="B492" s="9" t="s">
        <v>816</v>
      </c>
      <c r="C492" s="9" t="s">
        <v>45</v>
      </c>
      <c r="D492" s="10" t="s">
        <v>817</v>
      </c>
      <c r="E492" s="9" t="s">
        <v>1</v>
      </c>
      <c r="F492" s="34">
        <v>1</v>
      </c>
      <c r="G492" s="11" t="s">
        <v>818</v>
      </c>
      <c r="H492" s="11" t="s">
        <v>818</v>
      </c>
      <c r="I492" s="12">
        <v>0.2034</v>
      </c>
      <c r="J492" s="13">
        <v>9929.43</v>
      </c>
      <c r="K492" s="11">
        <f t="shared" ref="K492:K553" si="20">ROUND(F492*J492,2)</f>
        <v>9929.43</v>
      </c>
    </row>
    <row r="493" spans="1:11" x14ac:dyDescent="0.25">
      <c r="A493" s="19" t="s">
        <v>1927</v>
      </c>
      <c r="B493" s="22" t="s">
        <v>1928</v>
      </c>
      <c r="C493" s="19"/>
      <c r="D493" s="28"/>
      <c r="E493" s="19"/>
      <c r="F493" s="33"/>
      <c r="G493" s="27"/>
      <c r="H493" s="27"/>
      <c r="I493" s="21"/>
      <c r="J493" s="20"/>
      <c r="K493" s="27">
        <f>SUM(K494:K509)</f>
        <v>16485.36</v>
      </c>
    </row>
    <row r="494" spans="1:11" ht="85.5" x14ac:dyDescent="0.25">
      <c r="A494" s="9" t="s">
        <v>1929</v>
      </c>
      <c r="B494" s="9" t="s">
        <v>470</v>
      </c>
      <c r="C494" s="9" t="s">
        <v>45</v>
      </c>
      <c r="D494" s="10" t="s">
        <v>471</v>
      </c>
      <c r="E494" s="9" t="s">
        <v>7</v>
      </c>
      <c r="F494" s="34">
        <v>179.4</v>
      </c>
      <c r="G494" s="11" t="s">
        <v>91</v>
      </c>
      <c r="H494" s="11" t="s">
        <v>91</v>
      </c>
      <c r="I494" s="12">
        <v>0.2034</v>
      </c>
      <c r="J494" s="13">
        <v>41.31</v>
      </c>
      <c r="K494" s="11">
        <f t="shared" si="20"/>
        <v>7411.01</v>
      </c>
    </row>
    <row r="495" spans="1:11" ht="71.25" x14ac:dyDescent="0.25">
      <c r="A495" s="9" t="s">
        <v>1930</v>
      </c>
      <c r="B495" s="9" t="s">
        <v>459</v>
      </c>
      <c r="C495" s="9" t="s">
        <v>45</v>
      </c>
      <c r="D495" s="10" t="s">
        <v>460</v>
      </c>
      <c r="E495" s="9" t="s">
        <v>7</v>
      </c>
      <c r="F495" s="34">
        <v>37.1</v>
      </c>
      <c r="G495" s="11" t="s">
        <v>282</v>
      </c>
      <c r="H495" s="11" t="s">
        <v>282</v>
      </c>
      <c r="I495" s="12">
        <v>0.2034</v>
      </c>
      <c r="J495" s="13">
        <v>56.09</v>
      </c>
      <c r="K495" s="11">
        <f t="shared" si="20"/>
        <v>2080.94</v>
      </c>
    </row>
    <row r="496" spans="1:11" ht="99.75" x14ac:dyDescent="0.25">
      <c r="A496" s="9" t="s">
        <v>1931</v>
      </c>
      <c r="B496" s="9" t="s">
        <v>625</v>
      </c>
      <c r="C496" s="9" t="s">
        <v>45</v>
      </c>
      <c r="D496" s="10" t="s">
        <v>626</v>
      </c>
      <c r="E496" s="9" t="s">
        <v>1</v>
      </c>
      <c r="F496" s="34">
        <v>36</v>
      </c>
      <c r="G496" s="11" t="s">
        <v>81</v>
      </c>
      <c r="H496" s="11" t="s">
        <v>81</v>
      </c>
      <c r="I496" s="12">
        <v>0.2034</v>
      </c>
      <c r="J496" s="13">
        <v>21.61</v>
      </c>
      <c r="K496" s="11">
        <f t="shared" si="20"/>
        <v>777.96</v>
      </c>
    </row>
    <row r="497" spans="1:11" ht="99.75" x14ac:dyDescent="0.25">
      <c r="A497" s="9" t="s">
        <v>1932</v>
      </c>
      <c r="B497" s="9" t="s">
        <v>630</v>
      </c>
      <c r="C497" s="9" t="s">
        <v>45</v>
      </c>
      <c r="D497" s="10" t="s">
        <v>631</v>
      </c>
      <c r="E497" s="9" t="s">
        <v>1</v>
      </c>
      <c r="F497" s="34">
        <v>2</v>
      </c>
      <c r="G497" s="11" t="s">
        <v>632</v>
      </c>
      <c r="H497" s="11" t="s">
        <v>632</v>
      </c>
      <c r="I497" s="12">
        <v>0.2034</v>
      </c>
      <c r="J497" s="13">
        <v>31.84</v>
      </c>
      <c r="K497" s="11">
        <f t="shared" si="20"/>
        <v>63.68</v>
      </c>
    </row>
    <row r="498" spans="1:11" ht="99.75" x14ac:dyDescent="0.25">
      <c r="A498" s="9" t="s">
        <v>1933</v>
      </c>
      <c r="B498" s="9" t="s">
        <v>622</v>
      </c>
      <c r="C498" s="9" t="s">
        <v>45</v>
      </c>
      <c r="D498" s="10" t="s">
        <v>623</v>
      </c>
      <c r="E498" s="9" t="s">
        <v>1</v>
      </c>
      <c r="F498" s="34">
        <v>80</v>
      </c>
      <c r="G498" s="11" t="s">
        <v>624</v>
      </c>
      <c r="H498" s="11" t="s">
        <v>624</v>
      </c>
      <c r="I498" s="12">
        <v>0.2034</v>
      </c>
      <c r="J498" s="13">
        <v>20.65</v>
      </c>
      <c r="K498" s="11">
        <f t="shared" si="20"/>
        <v>1652</v>
      </c>
    </row>
    <row r="499" spans="1:11" ht="99.75" x14ac:dyDescent="0.25">
      <c r="A499" s="9" t="s">
        <v>1934</v>
      </c>
      <c r="B499" s="9" t="s">
        <v>627</v>
      </c>
      <c r="C499" s="9" t="s">
        <v>45</v>
      </c>
      <c r="D499" s="10" t="s">
        <v>628</v>
      </c>
      <c r="E499" s="9" t="s">
        <v>1</v>
      </c>
      <c r="F499" s="34">
        <v>9</v>
      </c>
      <c r="G499" s="11" t="s">
        <v>629</v>
      </c>
      <c r="H499" s="11" t="s">
        <v>629</v>
      </c>
      <c r="I499" s="12">
        <v>0.2034</v>
      </c>
      <c r="J499" s="13">
        <v>30.55</v>
      </c>
      <c r="K499" s="11">
        <f t="shared" si="20"/>
        <v>274.95</v>
      </c>
    </row>
    <row r="500" spans="1:11" ht="71.25" x14ac:dyDescent="0.25">
      <c r="A500" s="9" t="s">
        <v>1935</v>
      </c>
      <c r="B500" s="9" t="s">
        <v>1233</v>
      </c>
      <c r="C500" s="9" t="s">
        <v>2218</v>
      </c>
      <c r="D500" s="10" t="s">
        <v>1234</v>
      </c>
      <c r="E500" s="9" t="s">
        <v>1</v>
      </c>
      <c r="F500" s="34">
        <v>2</v>
      </c>
      <c r="G500" s="11">
        <v>66.66</v>
      </c>
      <c r="H500" s="11">
        <v>66.66</v>
      </c>
      <c r="I500" s="12">
        <v>0.2034</v>
      </c>
      <c r="J500" s="13">
        <v>80.22</v>
      </c>
      <c r="K500" s="11">
        <f t="shared" si="20"/>
        <v>160.44</v>
      </c>
    </row>
    <row r="501" spans="1:11" ht="99.75" x14ac:dyDescent="0.25">
      <c r="A501" s="9" t="s">
        <v>1936</v>
      </c>
      <c r="B501" s="9" t="s">
        <v>644</v>
      </c>
      <c r="C501" s="9" t="s">
        <v>45</v>
      </c>
      <c r="D501" s="10" t="s">
        <v>645</v>
      </c>
      <c r="E501" s="9" t="s">
        <v>1</v>
      </c>
      <c r="F501" s="34">
        <v>1</v>
      </c>
      <c r="G501" s="11" t="s">
        <v>646</v>
      </c>
      <c r="H501" s="11" t="s">
        <v>646</v>
      </c>
      <c r="I501" s="12">
        <v>0.2034</v>
      </c>
      <c r="J501" s="13">
        <v>7.58</v>
      </c>
      <c r="K501" s="11">
        <f t="shared" si="20"/>
        <v>7.58</v>
      </c>
    </row>
    <row r="502" spans="1:11" ht="85.5" x14ac:dyDescent="0.25">
      <c r="A502" s="9" t="s">
        <v>1937</v>
      </c>
      <c r="B502" s="9" t="s">
        <v>542</v>
      </c>
      <c r="C502" s="9" t="s">
        <v>45</v>
      </c>
      <c r="D502" s="10" t="s">
        <v>543</v>
      </c>
      <c r="E502" s="9" t="s">
        <v>1</v>
      </c>
      <c r="F502" s="34">
        <v>6</v>
      </c>
      <c r="G502" s="11" t="s">
        <v>544</v>
      </c>
      <c r="H502" s="11" t="s">
        <v>544</v>
      </c>
      <c r="I502" s="12">
        <v>0.2034</v>
      </c>
      <c r="J502" s="13">
        <v>23.89</v>
      </c>
      <c r="K502" s="11">
        <f t="shared" si="20"/>
        <v>143.34</v>
      </c>
    </row>
    <row r="503" spans="1:11" ht="99.75" x14ac:dyDescent="0.25">
      <c r="A503" s="9" t="s">
        <v>1938</v>
      </c>
      <c r="B503" s="9" t="s">
        <v>740</v>
      </c>
      <c r="C503" s="9" t="s">
        <v>45</v>
      </c>
      <c r="D503" s="10" t="s">
        <v>741</v>
      </c>
      <c r="E503" s="9" t="s">
        <v>1</v>
      </c>
      <c r="F503" s="34">
        <v>4</v>
      </c>
      <c r="G503" s="11" t="s">
        <v>89</v>
      </c>
      <c r="H503" s="11" t="s">
        <v>89</v>
      </c>
      <c r="I503" s="12">
        <v>0.2034</v>
      </c>
      <c r="J503" s="13">
        <v>14.33</v>
      </c>
      <c r="K503" s="11">
        <f t="shared" si="20"/>
        <v>57.32</v>
      </c>
    </row>
    <row r="504" spans="1:11" ht="99.75" x14ac:dyDescent="0.25">
      <c r="A504" s="9" t="s">
        <v>1939</v>
      </c>
      <c r="B504" s="9" t="s">
        <v>742</v>
      </c>
      <c r="C504" s="9" t="s">
        <v>45</v>
      </c>
      <c r="D504" s="10" t="s">
        <v>743</v>
      </c>
      <c r="E504" s="9" t="s">
        <v>1</v>
      </c>
      <c r="F504" s="34">
        <v>4</v>
      </c>
      <c r="G504" s="11" t="s">
        <v>744</v>
      </c>
      <c r="H504" s="11" t="s">
        <v>744</v>
      </c>
      <c r="I504" s="12">
        <v>0.2034</v>
      </c>
      <c r="J504" s="13">
        <v>29.83</v>
      </c>
      <c r="K504" s="11">
        <f t="shared" si="20"/>
        <v>119.32</v>
      </c>
    </row>
    <row r="505" spans="1:11" ht="71.25" x14ac:dyDescent="0.25">
      <c r="A505" s="9" t="s">
        <v>1940</v>
      </c>
      <c r="B505" s="9" t="s">
        <v>1235</v>
      </c>
      <c r="C505" s="9" t="s">
        <v>2218</v>
      </c>
      <c r="D505" s="10" t="s">
        <v>1236</v>
      </c>
      <c r="E505" s="9" t="s">
        <v>1</v>
      </c>
      <c r="F505" s="34">
        <v>6</v>
      </c>
      <c r="G505" s="11">
        <v>92.210000000000008</v>
      </c>
      <c r="H505" s="11">
        <v>92.210000000000008</v>
      </c>
      <c r="I505" s="12">
        <v>0.2034</v>
      </c>
      <c r="J505" s="13">
        <v>110.97</v>
      </c>
      <c r="K505" s="11">
        <f t="shared" si="20"/>
        <v>665.82</v>
      </c>
    </row>
    <row r="506" spans="1:11" ht="85.5" x14ac:dyDescent="0.25">
      <c r="A506" s="9" t="s">
        <v>1941</v>
      </c>
      <c r="B506" s="9" t="s">
        <v>608</v>
      </c>
      <c r="C506" s="9" t="s">
        <v>45</v>
      </c>
      <c r="D506" s="10" t="s">
        <v>609</v>
      </c>
      <c r="E506" s="9" t="s">
        <v>1</v>
      </c>
      <c r="F506" s="34">
        <v>2</v>
      </c>
      <c r="G506" s="11" t="s">
        <v>610</v>
      </c>
      <c r="H506" s="11" t="s">
        <v>610</v>
      </c>
      <c r="I506" s="12">
        <v>0.2034</v>
      </c>
      <c r="J506" s="13">
        <v>110.95</v>
      </c>
      <c r="K506" s="11">
        <f t="shared" si="20"/>
        <v>221.9</v>
      </c>
    </row>
    <row r="507" spans="1:11" ht="99.75" x14ac:dyDescent="0.25">
      <c r="A507" s="9" t="s">
        <v>1942</v>
      </c>
      <c r="B507" s="9" t="s">
        <v>639</v>
      </c>
      <c r="C507" s="9" t="s">
        <v>45</v>
      </c>
      <c r="D507" s="10" t="s">
        <v>640</v>
      </c>
      <c r="E507" s="9" t="s">
        <v>1</v>
      </c>
      <c r="F507" s="34">
        <v>57</v>
      </c>
      <c r="G507" s="11" t="s">
        <v>641</v>
      </c>
      <c r="H507" s="11" t="s">
        <v>641</v>
      </c>
      <c r="I507" s="12">
        <v>0.2034</v>
      </c>
      <c r="J507" s="13">
        <v>32.96</v>
      </c>
      <c r="K507" s="11">
        <f t="shared" si="20"/>
        <v>1878.72</v>
      </c>
    </row>
    <row r="508" spans="1:11" ht="85.5" x14ac:dyDescent="0.25">
      <c r="A508" s="9" t="s">
        <v>1943</v>
      </c>
      <c r="B508" s="9" t="s">
        <v>605</v>
      </c>
      <c r="C508" s="9" t="s">
        <v>45</v>
      </c>
      <c r="D508" s="10" t="s">
        <v>606</v>
      </c>
      <c r="E508" s="9" t="s">
        <v>1</v>
      </c>
      <c r="F508" s="34">
        <v>5</v>
      </c>
      <c r="G508" s="11" t="s">
        <v>607</v>
      </c>
      <c r="H508" s="11" t="s">
        <v>607</v>
      </c>
      <c r="I508" s="12">
        <v>0.2034</v>
      </c>
      <c r="J508" s="13">
        <v>69.3</v>
      </c>
      <c r="K508" s="11">
        <f t="shared" si="20"/>
        <v>346.5</v>
      </c>
    </row>
    <row r="509" spans="1:11" ht="71.25" x14ac:dyDescent="0.25">
      <c r="A509" s="9" t="s">
        <v>1944</v>
      </c>
      <c r="B509" s="9" t="s">
        <v>1237</v>
      </c>
      <c r="C509" s="9" t="s">
        <v>2218</v>
      </c>
      <c r="D509" s="10" t="s">
        <v>1238</v>
      </c>
      <c r="E509" s="9" t="s">
        <v>1</v>
      </c>
      <c r="F509" s="34">
        <v>9</v>
      </c>
      <c r="G509" s="11">
        <v>57.599999999999994</v>
      </c>
      <c r="H509" s="11">
        <v>57.599999999999994</v>
      </c>
      <c r="I509" s="12">
        <v>0.2034</v>
      </c>
      <c r="J509" s="13">
        <v>69.319999999999993</v>
      </c>
      <c r="K509" s="11">
        <f t="shared" si="20"/>
        <v>623.88</v>
      </c>
    </row>
    <row r="510" spans="1:11" x14ac:dyDescent="0.25">
      <c r="A510" s="19" t="s">
        <v>26</v>
      </c>
      <c r="B510" s="22" t="s">
        <v>1945</v>
      </c>
      <c r="C510" s="19"/>
      <c r="D510" s="28"/>
      <c r="E510" s="19"/>
      <c r="F510" s="33"/>
      <c r="G510" s="27"/>
      <c r="H510" s="27"/>
      <c r="I510" s="21"/>
      <c r="J510" s="20"/>
      <c r="K510" s="27">
        <f>K511</f>
        <v>64923.02</v>
      </c>
    </row>
    <row r="511" spans="1:11" x14ac:dyDescent="0.25">
      <c r="A511" s="19" t="s">
        <v>1946</v>
      </c>
      <c r="B511" s="22" t="s">
        <v>1947</v>
      </c>
      <c r="C511" s="19"/>
      <c r="D511" s="28"/>
      <c r="E511" s="19"/>
      <c r="F511" s="33"/>
      <c r="G511" s="27"/>
      <c r="H511" s="27"/>
      <c r="I511" s="21"/>
      <c r="J511" s="20"/>
      <c r="K511" s="27">
        <f>SUM(K512:K542)</f>
        <v>64923.02</v>
      </c>
    </row>
    <row r="512" spans="1:11" ht="99.75" x14ac:dyDescent="0.25">
      <c r="A512" s="9" t="s">
        <v>1948</v>
      </c>
      <c r="B512" s="9" t="s">
        <v>778</v>
      </c>
      <c r="C512" s="9" t="s">
        <v>45</v>
      </c>
      <c r="D512" s="10" t="s">
        <v>779</v>
      </c>
      <c r="E512" s="9" t="s">
        <v>1</v>
      </c>
      <c r="F512" s="34">
        <v>13</v>
      </c>
      <c r="G512" s="11" t="s">
        <v>780</v>
      </c>
      <c r="H512" s="11" t="s">
        <v>780</v>
      </c>
      <c r="I512" s="12">
        <v>0.2034</v>
      </c>
      <c r="J512" s="13">
        <v>365.02</v>
      </c>
      <c r="K512" s="11">
        <f t="shared" si="20"/>
        <v>4745.26</v>
      </c>
    </row>
    <row r="513" spans="1:11" ht="85.5" x14ac:dyDescent="0.25">
      <c r="A513" s="9" t="s">
        <v>1949</v>
      </c>
      <c r="B513" s="9" t="s">
        <v>1239</v>
      </c>
      <c r="C513" s="9" t="s">
        <v>2218</v>
      </c>
      <c r="D513" s="10" t="s">
        <v>1240</v>
      </c>
      <c r="E513" s="9" t="s">
        <v>1</v>
      </c>
      <c r="F513" s="34">
        <v>13</v>
      </c>
      <c r="G513" s="11">
        <v>462.73</v>
      </c>
      <c r="H513" s="11">
        <v>462.73</v>
      </c>
      <c r="I513" s="12">
        <v>0.2034</v>
      </c>
      <c r="J513" s="13">
        <v>556.85</v>
      </c>
      <c r="K513" s="11">
        <f t="shared" si="20"/>
        <v>7239.05</v>
      </c>
    </row>
    <row r="514" spans="1:11" ht="57" x14ac:dyDescent="0.25">
      <c r="A514" s="9" t="s">
        <v>1950</v>
      </c>
      <c r="B514" s="9" t="s">
        <v>784</v>
      </c>
      <c r="C514" s="9" t="s">
        <v>45</v>
      </c>
      <c r="D514" s="10" t="s">
        <v>785</v>
      </c>
      <c r="E514" s="9" t="s">
        <v>1</v>
      </c>
      <c r="F514" s="34">
        <v>13</v>
      </c>
      <c r="G514" s="11" t="s">
        <v>771</v>
      </c>
      <c r="H514" s="11" t="s">
        <v>771</v>
      </c>
      <c r="I514" s="12">
        <v>0.2034</v>
      </c>
      <c r="J514" s="13">
        <v>58.95</v>
      </c>
      <c r="K514" s="11">
        <f t="shared" si="20"/>
        <v>766.35</v>
      </c>
    </row>
    <row r="515" spans="1:11" ht="57" x14ac:dyDescent="0.25">
      <c r="A515" s="9" t="s">
        <v>1951</v>
      </c>
      <c r="B515" s="9" t="s">
        <v>786</v>
      </c>
      <c r="C515" s="9" t="s">
        <v>45</v>
      </c>
      <c r="D515" s="10" t="s">
        <v>787</v>
      </c>
      <c r="E515" s="9" t="s">
        <v>1</v>
      </c>
      <c r="F515" s="34">
        <v>3</v>
      </c>
      <c r="G515" s="11" t="s">
        <v>788</v>
      </c>
      <c r="H515" s="11" t="s">
        <v>788</v>
      </c>
      <c r="I515" s="12">
        <v>0.2034</v>
      </c>
      <c r="J515" s="13">
        <v>935.51</v>
      </c>
      <c r="K515" s="11">
        <f t="shared" si="20"/>
        <v>2806.53</v>
      </c>
    </row>
    <row r="516" spans="1:11" ht="42.75" x14ac:dyDescent="0.25">
      <c r="A516" s="9" t="s">
        <v>1952</v>
      </c>
      <c r="B516" s="9" t="s">
        <v>1241</v>
      </c>
      <c r="C516" s="9" t="s">
        <v>2218</v>
      </c>
      <c r="D516" s="10" t="s">
        <v>1242</v>
      </c>
      <c r="E516" s="9" t="s">
        <v>1</v>
      </c>
      <c r="F516" s="34">
        <v>3</v>
      </c>
      <c r="G516" s="11">
        <v>145.78000000000003</v>
      </c>
      <c r="H516" s="11">
        <v>145.78000000000003</v>
      </c>
      <c r="I516" s="12">
        <v>0.2034</v>
      </c>
      <c r="J516" s="13">
        <v>175.43</v>
      </c>
      <c r="K516" s="11">
        <f t="shared" si="20"/>
        <v>526.29</v>
      </c>
    </row>
    <row r="517" spans="1:11" ht="99.75" x14ac:dyDescent="0.25">
      <c r="A517" s="9" t="s">
        <v>1953</v>
      </c>
      <c r="B517" s="9" t="s">
        <v>775</v>
      </c>
      <c r="C517" s="9" t="s">
        <v>45</v>
      </c>
      <c r="D517" s="10" t="s">
        <v>776</v>
      </c>
      <c r="E517" s="9" t="s">
        <v>1</v>
      </c>
      <c r="F517" s="34">
        <v>15</v>
      </c>
      <c r="G517" s="11" t="s">
        <v>777</v>
      </c>
      <c r="H517" s="11" t="s">
        <v>777</v>
      </c>
      <c r="I517" s="12">
        <v>0.2034</v>
      </c>
      <c r="J517" s="13">
        <v>269.31</v>
      </c>
      <c r="K517" s="11">
        <f t="shared" si="20"/>
        <v>4039.65</v>
      </c>
    </row>
    <row r="518" spans="1:11" ht="57" x14ac:dyDescent="0.25">
      <c r="A518" s="9" t="s">
        <v>1954</v>
      </c>
      <c r="B518" s="9" t="s">
        <v>1243</v>
      </c>
      <c r="C518" s="9" t="s">
        <v>2218</v>
      </c>
      <c r="D518" s="10" t="s">
        <v>1244</v>
      </c>
      <c r="E518" s="9" t="s">
        <v>1</v>
      </c>
      <c r="F518" s="34">
        <v>10</v>
      </c>
      <c r="G518" s="11">
        <v>194.25000000000003</v>
      </c>
      <c r="H518" s="11">
        <v>194.25000000000003</v>
      </c>
      <c r="I518" s="12">
        <v>0.2034</v>
      </c>
      <c r="J518" s="13">
        <v>233.76</v>
      </c>
      <c r="K518" s="11">
        <f t="shared" si="20"/>
        <v>2337.6</v>
      </c>
    </row>
    <row r="519" spans="1:11" ht="57" x14ac:dyDescent="0.25">
      <c r="A519" s="9" t="s">
        <v>1955</v>
      </c>
      <c r="B519" s="9" t="s">
        <v>1245</v>
      </c>
      <c r="C519" s="9" t="s">
        <v>2218</v>
      </c>
      <c r="D519" s="10" t="s">
        <v>1246</v>
      </c>
      <c r="E519" s="9" t="s">
        <v>1</v>
      </c>
      <c r="F519" s="34">
        <v>2</v>
      </c>
      <c r="G519" s="11">
        <v>194.25000000000003</v>
      </c>
      <c r="H519" s="11">
        <v>194.25000000000003</v>
      </c>
      <c r="I519" s="12">
        <v>0.2034</v>
      </c>
      <c r="J519" s="13">
        <v>233.76</v>
      </c>
      <c r="K519" s="11">
        <f t="shared" si="20"/>
        <v>467.52</v>
      </c>
    </row>
    <row r="520" spans="1:11" ht="57" x14ac:dyDescent="0.25">
      <c r="A520" s="9" t="s">
        <v>1956</v>
      </c>
      <c r="B520" s="9" t="s">
        <v>1247</v>
      </c>
      <c r="C520" s="9" t="s">
        <v>2218</v>
      </c>
      <c r="D520" s="10" t="s">
        <v>1248</v>
      </c>
      <c r="E520" s="9" t="s">
        <v>1</v>
      </c>
      <c r="F520" s="34">
        <v>3</v>
      </c>
      <c r="G520" s="11">
        <v>194.25000000000003</v>
      </c>
      <c r="H520" s="11">
        <v>194.25000000000003</v>
      </c>
      <c r="I520" s="12">
        <v>0.2034</v>
      </c>
      <c r="J520" s="13">
        <v>233.76</v>
      </c>
      <c r="K520" s="11">
        <f t="shared" si="20"/>
        <v>701.28</v>
      </c>
    </row>
    <row r="521" spans="1:11" ht="71.25" x14ac:dyDescent="0.25">
      <c r="A521" s="9" t="s">
        <v>1957</v>
      </c>
      <c r="B521" s="9" t="s">
        <v>1249</v>
      </c>
      <c r="C521" s="9" t="s">
        <v>2218</v>
      </c>
      <c r="D521" s="10" t="s">
        <v>1250</v>
      </c>
      <c r="E521" s="9" t="s">
        <v>1</v>
      </c>
      <c r="F521" s="34">
        <v>4</v>
      </c>
      <c r="G521" s="11">
        <v>147.82999999999998</v>
      </c>
      <c r="H521" s="11">
        <v>147.82999999999998</v>
      </c>
      <c r="I521" s="12">
        <v>0.2034</v>
      </c>
      <c r="J521" s="13">
        <v>177.9</v>
      </c>
      <c r="K521" s="11">
        <f t="shared" si="20"/>
        <v>711.6</v>
      </c>
    </row>
    <row r="522" spans="1:11" ht="71.25" x14ac:dyDescent="0.25">
      <c r="A522" s="9" t="s">
        <v>1958</v>
      </c>
      <c r="B522" s="9" t="s">
        <v>772</v>
      </c>
      <c r="C522" s="9" t="s">
        <v>45</v>
      </c>
      <c r="D522" s="10" t="s">
        <v>773</v>
      </c>
      <c r="E522" s="9" t="s">
        <v>1</v>
      </c>
      <c r="F522" s="34">
        <v>1</v>
      </c>
      <c r="G522" s="11" t="s">
        <v>82</v>
      </c>
      <c r="H522" s="11" t="s">
        <v>82</v>
      </c>
      <c r="I522" s="12">
        <v>0.2034</v>
      </c>
      <c r="J522" s="13">
        <v>177.87</v>
      </c>
      <c r="K522" s="11">
        <f t="shared" si="20"/>
        <v>177.87</v>
      </c>
    </row>
    <row r="523" spans="1:11" ht="28.5" x14ac:dyDescent="0.25">
      <c r="A523" s="9" t="s">
        <v>1959</v>
      </c>
      <c r="B523" s="9" t="s">
        <v>1251</v>
      </c>
      <c r="C523" s="9" t="s">
        <v>2218</v>
      </c>
      <c r="D523" s="10" t="s">
        <v>1252</v>
      </c>
      <c r="E523" s="9" t="s">
        <v>1</v>
      </c>
      <c r="F523" s="34">
        <v>2</v>
      </c>
      <c r="G523" s="11">
        <v>539.88</v>
      </c>
      <c r="H523" s="11">
        <v>539.88</v>
      </c>
      <c r="I523" s="12">
        <v>0.2034</v>
      </c>
      <c r="J523" s="13">
        <v>649.69000000000005</v>
      </c>
      <c r="K523" s="11">
        <f t="shared" si="20"/>
        <v>1299.3800000000001</v>
      </c>
    </row>
    <row r="524" spans="1:11" ht="57" x14ac:dyDescent="0.25">
      <c r="A524" s="9" t="s">
        <v>1960</v>
      </c>
      <c r="B524" s="9" t="s">
        <v>1253</v>
      </c>
      <c r="C524" s="9" t="s">
        <v>2218</v>
      </c>
      <c r="D524" s="10" t="s">
        <v>1254</v>
      </c>
      <c r="E524" s="9" t="s">
        <v>1</v>
      </c>
      <c r="F524" s="34">
        <v>2</v>
      </c>
      <c r="G524" s="11">
        <v>713.18000000000006</v>
      </c>
      <c r="H524" s="11">
        <v>713.18000000000006</v>
      </c>
      <c r="I524" s="12">
        <v>0.2034</v>
      </c>
      <c r="J524" s="13">
        <v>858.24</v>
      </c>
      <c r="K524" s="11">
        <f t="shared" si="20"/>
        <v>1716.48</v>
      </c>
    </row>
    <row r="525" spans="1:11" ht="57" x14ac:dyDescent="0.25">
      <c r="A525" s="9" t="s">
        <v>1961</v>
      </c>
      <c r="B525" s="9" t="s">
        <v>789</v>
      </c>
      <c r="C525" s="9" t="s">
        <v>45</v>
      </c>
      <c r="D525" s="10" t="s">
        <v>790</v>
      </c>
      <c r="E525" s="9" t="s">
        <v>1</v>
      </c>
      <c r="F525" s="34">
        <v>10</v>
      </c>
      <c r="G525" s="11" t="s">
        <v>791</v>
      </c>
      <c r="H525" s="11" t="s">
        <v>791</v>
      </c>
      <c r="I525" s="12">
        <v>0.2034</v>
      </c>
      <c r="J525" s="13">
        <v>131.04</v>
      </c>
      <c r="K525" s="11">
        <f t="shared" si="20"/>
        <v>1310.4000000000001</v>
      </c>
    </row>
    <row r="526" spans="1:11" ht="28.5" x14ac:dyDescent="0.25">
      <c r="A526" s="9" t="s">
        <v>1962</v>
      </c>
      <c r="B526" s="9" t="s">
        <v>1255</v>
      </c>
      <c r="C526" s="9" t="s">
        <v>2218</v>
      </c>
      <c r="D526" s="10" t="s">
        <v>1256</v>
      </c>
      <c r="E526" s="9" t="s">
        <v>1</v>
      </c>
      <c r="F526" s="34">
        <v>2</v>
      </c>
      <c r="G526" s="11">
        <v>62.019999999999996</v>
      </c>
      <c r="H526" s="11">
        <v>62.019999999999996</v>
      </c>
      <c r="I526" s="12">
        <v>0.2034</v>
      </c>
      <c r="J526" s="13">
        <v>74.63</v>
      </c>
      <c r="K526" s="11">
        <f t="shared" si="20"/>
        <v>149.26</v>
      </c>
    </row>
    <row r="527" spans="1:11" ht="42.75" x14ac:dyDescent="0.25">
      <c r="A527" s="9" t="s">
        <v>1963</v>
      </c>
      <c r="B527" s="9" t="s">
        <v>1257</v>
      </c>
      <c r="C527" s="9" t="s">
        <v>2218</v>
      </c>
      <c r="D527" s="10" t="s">
        <v>1258</v>
      </c>
      <c r="E527" s="9" t="s">
        <v>1</v>
      </c>
      <c r="F527" s="34">
        <v>11</v>
      </c>
      <c r="G527" s="11">
        <v>56.11</v>
      </c>
      <c r="H527" s="11">
        <v>56.11</v>
      </c>
      <c r="I527" s="12">
        <v>0.2034</v>
      </c>
      <c r="J527" s="13">
        <v>67.52</v>
      </c>
      <c r="K527" s="11">
        <f t="shared" si="20"/>
        <v>742.72</v>
      </c>
    </row>
    <row r="528" spans="1:11" ht="42.75" x14ac:dyDescent="0.25">
      <c r="A528" s="9" t="s">
        <v>1964</v>
      </c>
      <c r="B528" s="9" t="s">
        <v>1259</v>
      </c>
      <c r="C528" s="9" t="s">
        <v>2218</v>
      </c>
      <c r="D528" s="10" t="s">
        <v>1260</v>
      </c>
      <c r="E528" s="9" t="s">
        <v>1</v>
      </c>
      <c r="F528" s="34">
        <v>6</v>
      </c>
      <c r="G528" s="11">
        <v>173.67</v>
      </c>
      <c r="H528" s="11">
        <v>173.67</v>
      </c>
      <c r="I528" s="12">
        <v>0.2034</v>
      </c>
      <c r="J528" s="13">
        <v>208.99</v>
      </c>
      <c r="K528" s="11">
        <f t="shared" si="20"/>
        <v>1253.94</v>
      </c>
    </row>
    <row r="529" spans="1:11" ht="42.75" x14ac:dyDescent="0.25">
      <c r="A529" s="9" t="s">
        <v>1965</v>
      </c>
      <c r="B529" s="9" t="s">
        <v>1261</v>
      </c>
      <c r="C529" s="9" t="s">
        <v>2218</v>
      </c>
      <c r="D529" s="10" t="s">
        <v>1262</v>
      </c>
      <c r="E529" s="9" t="s">
        <v>1</v>
      </c>
      <c r="F529" s="34">
        <v>2</v>
      </c>
      <c r="G529" s="11">
        <v>223.64</v>
      </c>
      <c r="H529" s="11">
        <v>223.64</v>
      </c>
      <c r="I529" s="12">
        <v>0.2034</v>
      </c>
      <c r="J529" s="13">
        <v>269.13</v>
      </c>
      <c r="K529" s="11">
        <f t="shared" si="20"/>
        <v>538.26</v>
      </c>
    </row>
    <row r="530" spans="1:11" ht="28.5" x14ac:dyDescent="0.25">
      <c r="A530" s="9" t="s">
        <v>1966</v>
      </c>
      <c r="B530" s="9" t="s">
        <v>1263</v>
      </c>
      <c r="C530" s="9" t="s">
        <v>2218</v>
      </c>
      <c r="D530" s="10" t="s">
        <v>1264</v>
      </c>
      <c r="E530" s="9" t="s">
        <v>1</v>
      </c>
      <c r="F530" s="34">
        <v>9</v>
      </c>
      <c r="G530" s="11">
        <v>131.32</v>
      </c>
      <c r="H530" s="11">
        <v>131.32</v>
      </c>
      <c r="I530" s="12">
        <v>0.2034</v>
      </c>
      <c r="J530" s="13">
        <v>158.03</v>
      </c>
      <c r="K530" s="11">
        <f t="shared" si="20"/>
        <v>1422.27</v>
      </c>
    </row>
    <row r="531" spans="1:11" ht="28.5" x14ac:dyDescent="0.25">
      <c r="A531" s="9" t="s">
        <v>1967</v>
      </c>
      <c r="B531" s="9" t="s">
        <v>1265</v>
      </c>
      <c r="C531" s="9" t="s">
        <v>2218</v>
      </c>
      <c r="D531" s="10" t="s">
        <v>1266</v>
      </c>
      <c r="E531" s="9" t="s">
        <v>1</v>
      </c>
      <c r="F531" s="34">
        <v>6</v>
      </c>
      <c r="G531" s="11">
        <v>117.82</v>
      </c>
      <c r="H531" s="11">
        <v>117.82</v>
      </c>
      <c r="I531" s="12">
        <v>0.2034</v>
      </c>
      <c r="J531" s="13">
        <v>141.78</v>
      </c>
      <c r="K531" s="11">
        <f t="shared" si="20"/>
        <v>850.68</v>
      </c>
    </row>
    <row r="532" spans="1:11" ht="57" x14ac:dyDescent="0.25">
      <c r="A532" s="9" t="s">
        <v>1968</v>
      </c>
      <c r="B532" s="9" t="s">
        <v>1267</v>
      </c>
      <c r="C532" s="9" t="s">
        <v>2218</v>
      </c>
      <c r="D532" s="10" t="s">
        <v>1268</v>
      </c>
      <c r="E532" s="9" t="s">
        <v>1</v>
      </c>
      <c r="F532" s="34">
        <v>15</v>
      </c>
      <c r="G532" s="11">
        <v>131.32</v>
      </c>
      <c r="H532" s="11">
        <v>131.32</v>
      </c>
      <c r="I532" s="12">
        <v>0.2034</v>
      </c>
      <c r="J532" s="13">
        <v>158.03</v>
      </c>
      <c r="K532" s="11">
        <f t="shared" si="20"/>
        <v>2370.4499999999998</v>
      </c>
    </row>
    <row r="533" spans="1:11" ht="71.25" x14ac:dyDescent="0.25">
      <c r="A533" s="9" t="s">
        <v>1969</v>
      </c>
      <c r="B533" s="9" t="s">
        <v>1269</v>
      </c>
      <c r="C533" s="9" t="s">
        <v>2218</v>
      </c>
      <c r="D533" s="10" t="s">
        <v>1270</v>
      </c>
      <c r="E533" s="9" t="s">
        <v>1</v>
      </c>
      <c r="F533" s="34">
        <v>16</v>
      </c>
      <c r="G533" s="11">
        <v>319.24000000000007</v>
      </c>
      <c r="H533" s="11">
        <v>319.24000000000007</v>
      </c>
      <c r="I533" s="12">
        <v>0.2034</v>
      </c>
      <c r="J533" s="13">
        <v>384.17</v>
      </c>
      <c r="K533" s="11">
        <f t="shared" si="20"/>
        <v>6146.72</v>
      </c>
    </row>
    <row r="534" spans="1:11" ht="71.25" x14ac:dyDescent="0.25">
      <c r="A534" s="9" t="s">
        <v>1970</v>
      </c>
      <c r="B534" s="9" t="s">
        <v>781</v>
      </c>
      <c r="C534" s="9" t="s">
        <v>45</v>
      </c>
      <c r="D534" s="10" t="s">
        <v>782</v>
      </c>
      <c r="E534" s="9" t="s">
        <v>1</v>
      </c>
      <c r="F534" s="34">
        <v>10</v>
      </c>
      <c r="G534" s="11" t="s">
        <v>783</v>
      </c>
      <c r="H534" s="11" t="s">
        <v>783</v>
      </c>
      <c r="I534" s="12">
        <v>0.2034</v>
      </c>
      <c r="J534" s="13">
        <v>82.71</v>
      </c>
      <c r="K534" s="11">
        <f t="shared" si="20"/>
        <v>827.1</v>
      </c>
    </row>
    <row r="535" spans="1:11" ht="42.75" x14ac:dyDescent="0.25">
      <c r="A535" s="9" t="s">
        <v>1971</v>
      </c>
      <c r="B535" s="9" t="s">
        <v>1271</v>
      </c>
      <c r="C535" s="9" t="s">
        <v>2218</v>
      </c>
      <c r="D535" s="10" t="s">
        <v>1272</v>
      </c>
      <c r="E535" s="9" t="s">
        <v>1</v>
      </c>
      <c r="F535" s="34">
        <v>10</v>
      </c>
      <c r="G535" s="11">
        <v>90.47999999999999</v>
      </c>
      <c r="H535" s="11">
        <v>90.47999999999999</v>
      </c>
      <c r="I535" s="12">
        <v>0.2034</v>
      </c>
      <c r="J535" s="13">
        <v>108.88</v>
      </c>
      <c r="K535" s="11">
        <f t="shared" si="20"/>
        <v>1088.8</v>
      </c>
    </row>
    <row r="536" spans="1:11" ht="28.5" x14ac:dyDescent="0.25">
      <c r="A536" s="9" t="s">
        <v>1972</v>
      </c>
      <c r="B536" s="9" t="s">
        <v>1273</v>
      </c>
      <c r="C536" s="9" t="s">
        <v>2218</v>
      </c>
      <c r="D536" s="10" t="s">
        <v>1274</v>
      </c>
      <c r="E536" s="9" t="s">
        <v>1</v>
      </c>
      <c r="F536" s="34">
        <v>12</v>
      </c>
      <c r="G536" s="11">
        <v>65.62</v>
      </c>
      <c r="H536" s="11">
        <v>65.62</v>
      </c>
      <c r="I536" s="12">
        <v>0.2034</v>
      </c>
      <c r="J536" s="13">
        <v>78.97</v>
      </c>
      <c r="K536" s="11">
        <f t="shared" si="20"/>
        <v>947.64</v>
      </c>
    </row>
    <row r="537" spans="1:11" ht="71.25" x14ac:dyDescent="0.25">
      <c r="A537" s="9" t="s">
        <v>1973</v>
      </c>
      <c r="B537" s="9" t="s">
        <v>763</v>
      </c>
      <c r="C537" s="9" t="s">
        <v>45</v>
      </c>
      <c r="D537" s="10" t="s">
        <v>764</v>
      </c>
      <c r="E537" s="9" t="s">
        <v>1</v>
      </c>
      <c r="F537" s="34">
        <v>12</v>
      </c>
      <c r="G537" s="11" t="s">
        <v>765</v>
      </c>
      <c r="H537" s="11" t="s">
        <v>765</v>
      </c>
      <c r="I537" s="12">
        <v>0.2034</v>
      </c>
      <c r="J537" s="13">
        <v>72.97</v>
      </c>
      <c r="K537" s="11">
        <f t="shared" si="20"/>
        <v>875.64</v>
      </c>
    </row>
    <row r="538" spans="1:11" ht="71.25" x14ac:dyDescent="0.25">
      <c r="A538" s="9" t="s">
        <v>1974</v>
      </c>
      <c r="B538" s="9" t="s">
        <v>804</v>
      </c>
      <c r="C538" s="9" t="s">
        <v>45</v>
      </c>
      <c r="D538" s="10" t="s">
        <v>805</v>
      </c>
      <c r="E538" s="9" t="s">
        <v>1</v>
      </c>
      <c r="F538" s="34">
        <v>10</v>
      </c>
      <c r="G538" s="11" t="s">
        <v>806</v>
      </c>
      <c r="H538" s="11" t="s">
        <v>806</v>
      </c>
      <c r="I538" s="12">
        <v>0.2034</v>
      </c>
      <c r="J538" s="13">
        <v>448.96</v>
      </c>
      <c r="K538" s="11">
        <f t="shared" si="20"/>
        <v>4489.6000000000004</v>
      </c>
    </row>
    <row r="539" spans="1:11" ht="71.25" x14ac:dyDescent="0.25">
      <c r="A539" s="9" t="s">
        <v>1975</v>
      </c>
      <c r="B539" s="9" t="s">
        <v>801</v>
      </c>
      <c r="C539" s="9" t="s">
        <v>45</v>
      </c>
      <c r="D539" s="10" t="s">
        <v>802</v>
      </c>
      <c r="E539" s="9" t="s">
        <v>1</v>
      </c>
      <c r="F539" s="34">
        <v>12</v>
      </c>
      <c r="G539" s="11" t="s">
        <v>803</v>
      </c>
      <c r="H539" s="11" t="s">
        <v>803</v>
      </c>
      <c r="I539" s="12">
        <v>0.2034</v>
      </c>
      <c r="J539" s="13">
        <v>432.51</v>
      </c>
      <c r="K539" s="11">
        <f t="shared" si="20"/>
        <v>5190.12</v>
      </c>
    </row>
    <row r="540" spans="1:11" ht="57" x14ac:dyDescent="0.25">
      <c r="A540" s="9" t="s">
        <v>1976</v>
      </c>
      <c r="B540" s="9" t="s">
        <v>1275</v>
      </c>
      <c r="C540" s="9" t="s">
        <v>2218</v>
      </c>
      <c r="D540" s="10" t="s">
        <v>1276</v>
      </c>
      <c r="E540" s="9" t="s">
        <v>1</v>
      </c>
      <c r="F540" s="34">
        <v>12</v>
      </c>
      <c r="G540" s="11">
        <v>338.87</v>
      </c>
      <c r="H540" s="11">
        <v>338.87</v>
      </c>
      <c r="I540" s="12">
        <v>0.2034</v>
      </c>
      <c r="J540" s="13">
        <v>407.8</v>
      </c>
      <c r="K540" s="11">
        <f t="shared" si="20"/>
        <v>4893.6000000000004</v>
      </c>
    </row>
    <row r="541" spans="1:11" ht="71.25" x14ac:dyDescent="0.25">
      <c r="A541" s="9" t="s">
        <v>1977</v>
      </c>
      <c r="B541" s="9" t="s">
        <v>795</v>
      </c>
      <c r="C541" s="9" t="s">
        <v>45</v>
      </c>
      <c r="D541" s="10" t="s">
        <v>796</v>
      </c>
      <c r="E541" s="9" t="s">
        <v>1</v>
      </c>
      <c r="F541" s="34">
        <v>2</v>
      </c>
      <c r="G541" s="11" t="s">
        <v>797</v>
      </c>
      <c r="H541" s="11" t="s">
        <v>797</v>
      </c>
      <c r="I541" s="12">
        <v>0.2034</v>
      </c>
      <c r="J541" s="13">
        <v>753.36</v>
      </c>
      <c r="K541" s="11">
        <f t="shared" si="20"/>
        <v>1506.72</v>
      </c>
    </row>
    <row r="542" spans="1:11" ht="57" x14ac:dyDescent="0.25">
      <c r="A542" s="9" t="s">
        <v>1978</v>
      </c>
      <c r="B542" s="9" t="s">
        <v>807</v>
      </c>
      <c r="C542" s="9" t="s">
        <v>45</v>
      </c>
      <c r="D542" s="10" t="s">
        <v>808</v>
      </c>
      <c r="E542" s="9" t="s">
        <v>1</v>
      </c>
      <c r="F542" s="34">
        <v>2</v>
      </c>
      <c r="G542" s="11" t="s">
        <v>809</v>
      </c>
      <c r="H542" s="11" t="s">
        <v>809</v>
      </c>
      <c r="I542" s="12">
        <v>0.2034</v>
      </c>
      <c r="J542" s="13">
        <v>1392.12</v>
      </c>
      <c r="K542" s="11">
        <f t="shared" si="20"/>
        <v>2784.24</v>
      </c>
    </row>
    <row r="543" spans="1:11" x14ac:dyDescent="0.25">
      <c r="A543" s="19" t="s">
        <v>27</v>
      </c>
      <c r="B543" s="22" t="s">
        <v>1979</v>
      </c>
      <c r="C543" s="43"/>
      <c r="D543" s="44"/>
      <c r="E543" s="43"/>
      <c r="F543" s="33"/>
      <c r="G543" s="45"/>
      <c r="H543" s="45"/>
      <c r="I543" s="46"/>
      <c r="J543" s="47"/>
      <c r="K543" s="27">
        <f>K544</f>
        <v>5906.92</v>
      </c>
    </row>
    <row r="544" spans="1:11" x14ac:dyDescent="0.25">
      <c r="A544" s="19" t="s">
        <v>1980</v>
      </c>
      <c r="B544" s="22" t="s">
        <v>1981</v>
      </c>
      <c r="C544" s="43"/>
      <c r="D544" s="44"/>
      <c r="E544" s="43"/>
      <c r="F544" s="33"/>
      <c r="G544" s="45"/>
      <c r="H544" s="45"/>
      <c r="I544" s="46"/>
      <c r="J544" s="47"/>
      <c r="K544" s="27">
        <f>SUM(K545:K554)</f>
        <v>5906.92</v>
      </c>
    </row>
    <row r="545" spans="1:11" ht="99.75" x14ac:dyDescent="0.25">
      <c r="A545" s="9" t="s">
        <v>2280</v>
      </c>
      <c r="B545" s="9" t="s">
        <v>485</v>
      </c>
      <c r="C545" s="9" t="s">
        <v>45</v>
      </c>
      <c r="D545" s="10" t="s">
        <v>486</v>
      </c>
      <c r="E545" s="9" t="s">
        <v>7</v>
      </c>
      <c r="F545" s="34">
        <v>35.200000000000003</v>
      </c>
      <c r="G545" s="11" t="s">
        <v>487</v>
      </c>
      <c r="H545" s="11" t="s">
        <v>487</v>
      </c>
      <c r="I545" s="12">
        <v>0.2034</v>
      </c>
      <c r="J545" s="13">
        <v>54.54</v>
      </c>
      <c r="K545" s="11">
        <f t="shared" si="20"/>
        <v>1919.81</v>
      </c>
    </row>
    <row r="546" spans="1:11" ht="85.5" x14ac:dyDescent="0.25">
      <c r="A546" s="9" t="s">
        <v>2281</v>
      </c>
      <c r="B546" s="9" t="s">
        <v>716</v>
      </c>
      <c r="C546" s="9" t="s">
        <v>45</v>
      </c>
      <c r="D546" s="10" t="s">
        <v>717</v>
      </c>
      <c r="E546" s="9" t="s">
        <v>1</v>
      </c>
      <c r="F546" s="34">
        <v>6</v>
      </c>
      <c r="G546" s="11" t="s">
        <v>80</v>
      </c>
      <c r="H546" s="11" t="s">
        <v>80</v>
      </c>
      <c r="I546" s="12">
        <v>0.2034</v>
      </c>
      <c r="J546" s="13">
        <v>72.22</v>
      </c>
      <c r="K546" s="11">
        <f t="shared" si="20"/>
        <v>433.32</v>
      </c>
    </row>
    <row r="547" spans="1:11" ht="85.5" x14ac:dyDescent="0.25">
      <c r="A547" s="9" t="s">
        <v>2282</v>
      </c>
      <c r="B547" s="9" t="s">
        <v>693</v>
      </c>
      <c r="C547" s="9" t="s">
        <v>45</v>
      </c>
      <c r="D547" s="10" t="s">
        <v>694</v>
      </c>
      <c r="E547" s="9" t="s">
        <v>1</v>
      </c>
      <c r="F547" s="34">
        <v>4</v>
      </c>
      <c r="G547" s="11" t="s">
        <v>309</v>
      </c>
      <c r="H547" s="11" t="s">
        <v>309</v>
      </c>
      <c r="I547" s="12">
        <v>0.2034</v>
      </c>
      <c r="J547" s="13">
        <v>67.44</v>
      </c>
      <c r="K547" s="11">
        <f t="shared" si="20"/>
        <v>269.76</v>
      </c>
    </row>
    <row r="548" spans="1:11" ht="99.75" x14ac:dyDescent="0.25">
      <c r="A548" s="9" t="s">
        <v>2283</v>
      </c>
      <c r="B548" s="9" t="s">
        <v>699</v>
      </c>
      <c r="C548" s="9" t="s">
        <v>45</v>
      </c>
      <c r="D548" s="10" t="s">
        <v>700</v>
      </c>
      <c r="E548" s="9" t="s">
        <v>1</v>
      </c>
      <c r="F548" s="34">
        <v>2</v>
      </c>
      <c r="G548" s="11" t="s">
        <v>701</v>
      </c>
      <c r="H548" s="11" t="s">
        <v>701</v>
      </c>
      <c r="I548" s="12">
        <v>0.2034</v>
      </c>
      <c r="J548" s="13">
        <v>19.739999999999998</v>
      </c>
      <c r="K548" s="11">
        <f t="shared" si="20"/>
        <v>39.479999999999997</v>
      </c>
    </row>
    <row r="549" spans="1:11" ht="42.75" x14ac:dyDescent="0.25">
      <c r="A549" s="9" t="s">
        <v>2284</v>
      </c>
      <c r="B549" s="9" t="s">
        <v>1277</v>
      </c>
      <c r="C549" s="9" t="s">
        <v>2218</v>
      </c>
      <c r="D549" s="10" t="s">
        <v>1278</v>
      </c>
      <c r="E549" s="9" t="s">
        <v>1</v>
      </c>
      <c r="F549" s="34">
        <v>1</v>
      </c>
      <c r="G549" s="11">
        <v>18.29</v>
      </c>
      <c r="H549" s="11">
        <v>18.29</v>
      </c>
      <c r="I549" s="12">
        <v>0.2034</v>
      </c>
      <c r="J549" s="13">
        <v>22.01</v>
      </c>
      <c r="K549" s="11">
        <f t="shared" si="20"/>
        <v>22.01</v>
      </c>
    </row>
    <row r="550" spans="1:11" ht="28.5" x14ac:dyDescent="0.25">
      <c r="A550" s="9" t="s">
        <v>2285</v>
      </c>
      <c r="B550" s="9" t="s">
        <v>1279</v>
      </c>
      <c r="C550" s="9" t="s">
        <v>2218</v>
      </c>
      <c r="D550" s="10" t="s">
        <v>1280</v>
      </c>
      <c r="E550" s="9" t="s">
        <v>1</v>
      </c>
      <c r="F550" s="34">
        <v>1</v>
      </c>
      <c r="G550" s="11">
        <v>648.30999999999995</v>
      </c>
      <c r="H550" s="11">
        <v>648.30999999999995</v>
      </c>
      <c r="I550" s="12">
        <v>0.2034</v>
      </c>
      <c r="J550" s="13">
        <v>780.18</v>
      </c>
      <c r="K550" s="11">
        <f t="shared" si="20"/>
        <v>780.18</v>
      </c>
    </row>
    <row r="551" spans="1:11" ht="57" x14ac:dyDescent="0.25">
      <c r="A551" s="9" t="s">
        <v>2286</v>
      </c>
      <c r="B551" s="9" t="s">
        <v>851</v>
      </c>
      <c r="C551" s="9" t="s">
        <v>45</v>
      </c>
      <c r="D551" s="10" t="s">
        <v>852</v>
      </c>
      <c r="E551" s="9" t="s">
        <v>1</v>
      </c>
      <c r="F551" s="34">
        <v>2</v>
      </c>
      <c r="G551" s="11" t="s">
        <v>502</v>
      </c>
      <c r="H551" s="11" t="s">
        <v>502</v>
      </c>
      <c r="I551" s="12">
        <v>0.2034</v>
      </c>
      <c r="J551" s="13">
        <v>43.68</v>
      </c>
      <c r="K551" s="11">
        <f t="shared" si="20"/>
        <v>87.36</v>
      </c>
    </row>
    <row r="552" spans="1:11" ht="57" x14ac:dyDescent="0.25">
      <c r="A552" s="9" t="s">
        <v>2287</v>
      </c>
      <c r="B552" s="9" t="s">
        <v>842</v>
      </c>
      <c r="C552" s="9" t="s">
        <v>45</v>
      </c>
      <c r="D552" s="10" t="s">
        <v>843</v>
      </c>
      <c r="E552" s="9" t="s">
        <v>1</v>
      </c>
      <c r="F552" s="34">
        <v>4</v>
      </c>
      <c r="G552" s="11" t="s">
        <v>844</v>
      </c>
      <c r="H552" s="11" t="s">
        <v>844</v>
      </c>
      <c r="I552" s="12">
        <v>0.2034</v>
      </c>
      <c r="J552" s="13">
        <v>57.75</v>
      </c>
      <c r="K552" s="11">
        <f t="shared" si="20"/>
        <v>231</v>
      </c>
    </row>
    <row r="553" spans="1:11" ht="57" x14ac:dyDescent="0.25">
      <c r="A553" s="9" t="s">
        <v>2288</v>
      </c>
      <c r="B553" s="9" t="s">
        <v>1281</v>
      </c>
      <c r="C553" s="9" t="s">
        <v>2218</v>
      </c>
      <c r="D553" s="10" t="s">
        <v>1282</v>
      </c>
      <c r="E553" s="9" t="s">
        <v>6</v>
      </c>
      <c r="F553" s="34">
        <v>0.48</v>
      </c>
      <c r="G553" s="11">
        <v>503.78</v>
      </c>
      <c r="H553" s="11">
        <v>503.78</v>
      </c>
      <c r="I553" s="12">
        <v>0.2034</v>
      </c>
      <c r="J553" s="13">
        <v>606.25</v>
      </c>
      <c r="K553" s="11">
        <f t="shared" si="20"/>
        <v>291</v>
      </c>
    </row>
    <row r="554" spans="1:11" ht="85.5" x14ac:dyDescent="0.25">
      <c r="A554" s="9" t="s">
        <v>2289</v>
      </c>
      <c r="B554" s="9" t="s">
        <v>983</v>
      </c>
      <c r="C554" s="9" t="s">
        <v>978</v>
      </c>
      <c r="D554" s="10" t="s">
        <v>2337</v>
      </c>
      <c r="E554" s="9" t="s">
        <v>1</v>
      </c>
      <c r="F554" s="34">
        <v>1</v>
      </c>
      <c r="G554" s="11">
        <v>1523.1869918699199</v>
      </c>
      <c r="H554" s="11">
        <v>1523.1869918699199</v>
      </c>
      <c r="I554" s="12">
        <v>0.2034</v>
      </c>
      <c r="J554" s="13">
        <v>1833</v>
      </c>
      <c r="K554" s="11">
        <f t="shared" ref="K554" si="21">ROUND(F554*J554,2)</f>
        <v>1833</v>
      </c>
    </row>
    <row r="555" spans="1:11" x14ac:dyDescent="0.25">
      <c r="A555" s="19" t="s">
        <v>28</v>
      </c>
      <c r="B555" s="22" t="s">
        <v>1982</v>
      </c>
      <c r="C555" s="19"/>
      <c r="D555" s="28"/>
      <c r="E555" s="19"/>
      <c r="F555" s="33"/>
      <c r="G555" s="27"/>
      <c r="H555" s="27"/>
      <c r="I555" s="21"/>
      <c r="J555" s="20"/>
      <c r="K555" s="27">
        <f>SUM(K556:K591)/2</f>
        <v>148953.26999999999</v>
      </c>
    </row>
    <row r="556" spans="1:11" x14ac:dyDescent="0.25">
      <c r="A556" s="19" t="s">
        <v>1983</v>
      </c>
      <c r="B556" s="22" t="s">
        <v>1984</v>
      </c>
      <c r="C556" s="19"/>
      <c r="D556" s="28"/>
      <c r="E556" s="19"/>
      <c r="F556" s="33"/>
      <c r="G556" s="27"/>
      <c r="H556" s="27"/>
      <c r="I556" s="21"/>
      <c r="J556" s="20"/>
      <c r="K556" s="27">
        <f>SUM(K557:K558)</f>
        <v>8663.76</v>
      </c>
    </row>
    <row r="557" spans="1:11" ht="71.25" x14ac:dyDescent="0.25">
      <c r="A557" s="9" t="s">
        <v>1985</v>
      </c>
      <c r="B557" s="9" t="s">
        <v>413</v>
      </c>
      <c r="C557" s="9" t="s">
        <v>45</v>
      </c>
      <c r="D557" s="10" t="s">
        <v>414</v>
      </c>
      <c r="E557" s="9" t="s">
        <v>1</v>
      </c>
      <c r="F557" s="34">
        <v>22</v>
      </c>
      <c r="G557" s="11" t="s">
        <v>415</v>
      </c>
      <c r="H557" s="11" t="s">
        <v>415</v>
      </c>
      <c r="I557" s="12">
        <v>0.2034</v>
      </c>
      <c r="J557" s="13">
        <v>315.06</v>
      </c>
      <c r="K557" s="11">
        <f t="shared" ref="K557:K624" si="22">ROUND(F557*J557,2)</f>
        <v>6931.32</v>
      </c>
    </row>
    <row r="558" spans="1:11" ht="71.25" x14ac:dyDescent="0.25">
      <c r="A558" s="9" t="s">
        <v>1986</v>
      </c>
      <c r="B558" s="9" t="s">
        <v>410</v>
      </c>
      <c r="C558" s="9" t="s">
        <v>45</v>
      </c>
      <c r="D558" s="10" t="s">
        <v>411</v>
      </c>
      <c r="E558" s="9" t="s">
        <v>1</v>
      </c>
      <c r="F558" s="34">
        <v>2</v>
      </c>
      <c r="G558" s="11" t="s">
        <v>412</v>
      </c>
      <c r="H558" s="11" t="s">
        <v>412</v>
      </c>
      <c r="I558" s="12">
        <v>0.2034</v>
      </c>
      <c r="J558" s="13">
        <v>866.22</v>
      </c>
      <c r="K558" s="11">
        <f t="shared" si="22"/>
        <v>1732.44</v>
      </c>
    </row>
    <row r="559" spans="1:11" x14ac:dyDescent="0.25">
      <c r="A559" s="19" t="s">
        <v>1987</v>
      </c>
      <c r="B559" s="22" t="s">
        <v>1887</v>
      </c>
      <c r="C559" s="19"/>
      <c r="D559" s="28"/>
      <c r="E559" s="19"/>
      <c r="F559" s="33"/>
      <c r="G559" s="27"/>
      <c r="H559" s="27"/>
      <c r="I559" s="21"/>
      <c r="J559" s="20"/>
      <c r="K559" s="27">
        <f>SUM(K560:K566)</f>
        <v>52182.679999999993</v>
      </c>
    </row>
    <row r="560" spans="1:11" ht="99.75" x14ac:dyDescent="0.25">
      <c r="A560" s="9" t="s">
        <v>1988</v>
      </c>
      <c r="B560" s="9" t="s">
        <v>702</v>
      </c>
      <c r="C560" s="9" t="s">
        <v>45</v>
      </c>
      <c r="D560" s="10" t="s">
        <v>703</v>
      </c>
      <c r="E560" s="9" t="s">
        <v>1</v>
      </c>
      <c r="F560" s="34">
        <v>43</v>
      </c>
      <c r="G560" s="11" t="s">
        <v>704</v>
      </c>
      <c r="H560" s="11" t="s">
        <v>704</v>
      </c>
      <c r="I560" s="12">
        <v>0.2034</v>
      </c>
      <c r="J560" s="13">
        <v>168.07</v>
      </c>
      <c r="K560" s="11">
        <f t="shared" si="22"/>
        <v>7227.01</v>
      </c>
    </row>
    <row r="561" spans="1:11" ht="85.5" x14ac:dyDescent="0.25">
      <c r="A561" s="9" t="s">
        <v>1989</v>
      </c>
      <c r="B561" s="9" t="s">
        <v>713</v>
      </c>
      <c r="C561" s="9" t="s">
        <v>45</v>
      </c>
      <c r="D561" s="10" t="s">
        <v>714</v>
      </c>
      <c r="E561" s="9" t="s">
        <v>1</v>
      </c>
      <c r="F561" s="34">
        <v>1</v>
      </c>
      <c r="G561" s="11" t="s">
        <v>715</v>
      </c>
      <c r="H561" s="11" t="s">
        <v>715</v>
      </c>
      <c r="I561" s="12">
        <v>0.2034</v>
      </c>
      <c r="J561" s="13">
        <v>403.84</v>
      </c>
      <c r="K561" s="11">
        <f t="shared" si="22"/>
        <v>403.84</v>
      </c>
    </row>
    <row r="562" spans="1:11" ht="99.75" x14ac:dyDescent="0.25">
      <c r="A562" s="9" t="s">
        <v>1990</v>
      </c>
      <c r="B562" s="9" t="s">
        <v>664</v>
      </c>
      <c r="C562" s="9" t="s">
        <v>45</v>
      </c>
      <c r="D562" s="10" t="s">
        <v>665</v>
      </c>
      <c r="E562" s="9" t="s">
        <v>1</v>
      </c>
      <c r="F562" s="34">
        <v>11</v>
      </c>
      <c r="G562" s="11" t="s">
        <v>666</v>
      </c>
      <c r="H562" s="11" t="s">
        <v>666</v>
      </c>
      <c r="I562" s="12">
        <v>0.2034</v>
      </c>
      <c r="J562" s="13">
        <v>133.83000000000001</v>
      </c>
      <c r="K562" s="11">
        <f t="shared" si="22"/>
        <v>1472.13</v>
      </c>
    </row>
    <row r="563" spans="1:11" ht="99.75" x14ac:dyDescent="0.25">
      <c r="A563" s="9" t="s">
        <v>1991</v>
      </c>
      <c r="B563" s="9" t="s">
        <v>483</v>
      </c>
      <c r="C563" s="9" t="s">
        <v>45</v>
      </c>
      <c r="D563" s="10" t="s">
        <v>484</v>
      </c>
      <c r="E563" s="9" t="s">
        <v>7</v>
      </c>
      <c r="F563" s="34">
        <v>272.31</v>
      </c>
      <c r="G563" s="11" t="s">
        <v>69</v>
      </c>
      <c r="H563" s="11" t="s">
        <v>69</v>
      </c>
      <c r="I563" s="12">
        <v>0.2034</v>
      </c>
      <c r="J563" s="13">
        <v>136.91999999999999</v>
      </c>
      <c r="K563" s="11">
        <f t="shared" si="22"/>
        <v>37284.69</v>
      </c>
    </row>
    <row r="564" spans="1:11" ht="85.5" x14ac:dyDescent="0.25">
      <c r="A564" s="9" t="s">
        <v>1992</v>
      </c>
      <c r="B564" s="9" t="s">
        <v>668</v>
      </c>
      <c r="C564" s="9" t="s">
        <v>45</v>
      </c>
      <c r="D564" s="10" t="s">
        <v>669</v>
      </c>
      <c r="E564" s="9" t="s">
        <v>1</v>
      </c>
      <c r="F564" s="34">
        <v>13</v>
      </c>
      <c r="G564" s="11" t="s">
        <v>670</v>
      </c>
      <c r="H564" s="11" t="s">
        <v>670</v>
      </c>
      <c r="I564" s="12">
        <v>0.2034</v>
      </c>
      <c r="J564" s="13">
        <v>291.93</v>
      </c>
      <c r="K564" s="11">
        <f t="shared" si="22"/>
        <v>3795.09</v>
      </c>
    </row>
    <row r="565" spans="1:11" ht="99.75" x14ac:dyDescent="0.25">
      <c r="A565" s="9" t="s">
        <v>1993</v>
      </c>
      <c r="B565" s="9" t="s">
        <v>695</v>
      </c>
      <c r="C565" s="9" t="s">
        <v>45</v>
      </c>
      <c r="D565" s="10" t="s">
        <v>696</v>
      </c>
      <c r="E565" s="9" t="s">
        <v>1</v>
      </c>
      <c r="F565" s="34">
        <v>6</v>
      </c>
      <c r="G565" s="11" t="s">
        <v>697</v>
      </c>
      <c r="H565" s="11" t="s">
        <v>697</v>
      </c>
      <c r="I565" s="12">
        <v>0.2034</v>
      </c>
      <c r="J565" s="13">
        <v>287.94</v>
      </c>
      <c r="K565" s="11">
        <f t="shared" si="22"/>
        <v>1727.64</v>
      </c>
    </row>
    <row r="566" spans="1:11" ht="85.5" x14ac:dyDescent="0.25">
      <c r="A566" s="9" t="s">
        <v>1994</v>
      </c>
      <c r="B566" s="9" t="s">
        <v>708</v>
      </c>
      <c r="C566" s="9" t="s">
        <v>45</v>
      </c>
      <c r="D566" s="10" t="s">
        <v>709</v>
      </c>
      <c r="E566" s="9" t="s">
        <v>1</v>
      </c>
      <c r="F566" s="34">
        <v>1</v>
      </c>
      <c r="G566" s="11" t="s">
        <v>710</v>
      </c>
      <c r="H566" s="11" t="s">
        <v>710</v>
      </c>
      <c r="I566" s="12">
        <v>0.2034</v>
      </c>
      <c r="J566" s="13">
        <v>272.27999999999997</v>
      </c>
      <c r="K566" s="11">
        <f t="shared" si="22"/>
        <v>272.27999999999997</v>
      </c>
    </row>
    <row r="567" spans="1:11" x14ac:dyDescent="0.25">
      <c r="A567" s="19" t="s">
        <v>1995</v>
      </c>
      <c r="B567" s="22" t="s">
        <v>1881</v>
      </c>
      <c r="C567" s="19"/>
      <c r="D567" s="28"/>
      <c r="E567" s="19"/>
      <c r="F567" s="33"/>
      <c r="G567" s="27"/>
      <c r="H567" s="27"/>
      <c r="I567" s="21"/>
      <c r="J567" s="20"/>
      <c r="K567" s="27">
        <f>SUM(K568:K578)</f>
        <v>41313.1</v>
      </c>
    </row>
    <row r="568" spans="1:11" ht="57" x14ac:dyDescent="0.25">
      <c r="A568" s="9" t="s">
        <v>1996</v>
      </c>
      <c r="B568" s="9" t="s">
        <v>834</v>
      </c>
      <c r="C568" s="9" t="s">
        <v>45</v>
      </c>
      <c r="D568" s="10" t="s">
        <v>835</v>
      </c>
      <c r="E568" s="9" t="s">
        <v>1</v>
      </c>
      <c r="F568" s="34">
        <v>5</v>
      </c>
      <c r="G568" s="11" t="s">
        <v>836</v>
      </c>
      <c r="H568" s="11" t="s">
        <v>836</v>
      </c>
      <c r="I568" s="12">
        <v>0.2034</v>
      </c>
      <c r="J568" s="13">
        <v>270.02</v>
      </c>
      <c r="K568" s="11">
        <f t="shared" si="22"/>
        <v>1350.1</v>
      </c>
    </row>
    <row r="569" spans="1:11" ht="71.25" x14ac:dyDescent="0.25">
      <c r="A569" s="9" t="s">
        <v>1997</v>
      </c>
      <c r="B569" s="9" t="s">
        <v>845</v>
      </c>
      <c r="C569" s="9" t="s">
        <v>45</v>
      </c>
      <c r="D569" s="10" t="s">
        <v>846</v>
      </c>
      <c r="E569" s="9" t="s">
        <v>1</v>
      </c>
      <c r="F569" s="34">
        <v>2</v>
      </c>
      <c r="G569" s="11" t="s">
        <v>847</v>
      </c>
      <c r="H569" s="11" t="s">
        <v>847</v>
      </c>
      <c r="I569" s="12">
        <v>0.2034</v>
      </c>
      <c r="J569" s="13">
        <v>679.24</v>
      </c>
      <c r="K569" s="11">
        <f t="shared" si="22"/>
        <v>1358.48</v>
      </c>
    </row>
    <row r="570" spans="1:11" ht="71.25" x14ac:dyDescent="0.25">
      <c r="A570" s="9" t="s">
        <v>1998</v>
      </c>
      <c r="B570" s="9" t="s">
        <v>845</v>
      </c>
      <c r="C570" s="9" t="s">
        <v>45</v>
      </c>
      <c r="D570" s="10" t="s">
        <v>846</v>
      </c>
      <c r="E570" s="9" t="s">
        <v>1</v>
      </c>
      <c r="F570" s="34">
        <v>1</v>
      </c>
      <c r="G570" s="11" t="s">
        <v>847</v>
      </c>
      <c r="H570" s="11" t="s">
        <v>847</v>
      </c>
      <c r="I570" s="12">
        <v>0.2034</v>
      </c>
      <c r="J570" s="13">
        <v>679.24</v>
      </c>
      <c r="K570" s="11">
        <f t="shared" si="22"/>
        <v>679.24</v>
      </c>
    </row>
    <row r="571" spans="1:11" ht="57" x14ac:dyDescent="0.25">
      <c r="A571" s="9" t="s">
        <v>1999</v>
      </c>
      <c r="B571" s="9" t="s">
        <v>1283</v>
      </c>
      <c r="C571" s="9" t="s">
        <v>2218</v>
      </c>
      <c r="D571" s="10" t="s">
        <v>1284</v>
      </c>
      <c r="E571" s="9" t="s">
        <v>1</v>
      </c>
      <c r="F571" s="34">
        <v>2</v>
      </c>
      <c r="G571" s="11">
        <v>4285.78</v>
      </c>
      <c r="H571" s="11">
        <v>4285.78</v>
      </c>
      <c r="I571" s="12">
        <v>0.2034</v>
      </c>
      <c r="J571" s="13">
        <v>5157.51</v>
      </c>
      <c r="K571" s="11">
        <f t="shared" si="22"/>
        <v>10315.02</v>
      </c>
    </row>
    <row r="572" spans="1:11" ht="57" x14ac:dyDescent="0.25">
      <c r="A572" s="9" t="s">
        <v>2000</v>
      </c>
      <c r="B572" s="9" t="s">
        <v>419</v>
      </c>
      <c r="C572" s="9" t="s">
        <v>45</v>
      </c>
      <c r="D572" s="10" t="s">
        <v>420</v>
      </c>
      <c r="E572" s="9" t="s">
        <v>1</v>
      </c>
      <c r="F572" s="34">
        <v>1</v>
      </c>
      <c r="G572" s="11" t="s">
        <v>421</v>
      </c>
      <c r="H572" s="11" t="s">
        <v>421</v>
      </c>
      <c r="I572" s="12">
        <v>0.2034</v>
      </c>
      <c r="J572" s="13">
        <v>217.32</v>
      </c>
      <c r="K572" s="11">
        <f t="shared" si="22"/>
        <v>217.32</v>
      </c>
    </row>
    <row r="573" spans="1:11" ht="28.5" x14ac:dyDescent="0.25">
      <c r="A573" s="9" t="s">
        <v>2001</v>
      </c>
      <c r="B573" s="9" t="s">
        <v>1285</v>
      </c>
      <c r="C573" s="9" t="s">
        <v>2218</v>
      </c>
      <c r="D573" s="10" t="s">
        <v>1286</v>
      </c>
      <c r="E573" s="9" t="s">
        <v>1</v>
      </c>
      <c r="F573" s="34">
        <v>1</v>
      </c>
      <c r="G573" s="11">
        <v>4140.7</v>
      </c>
      <c r="H573" s="11">
        <v>4140.7</v>
      </c>
      <c r="I573" s="12">
        <v>0.2034</v>
      </c>
      <c r="J573" s="13">
        <v>4982.92</v>
      </c>
      <c r="K573" s="11">
        <f t="shared" si="22"/>
        <v>4982.92</v>
      </c>
    </row>
    <row r="574" spans="1:11" ht="57" x14ac:dyDescent="0.25">
      <c r="A574" s="9" t="s">
        <v>2002</v>
      </c>
      <c r="B574" s="9" t="s">
        <v>1287</v>
      </c>
      <c r="C574" s="9" t="s">
        <v>2218</v>
      </c>
      <c r="D574" s="10" t="s">
        <v>1288</v>
      </c>
      <c r="E574" s="9" t="s">
        <v>6</v>
      </c>
      <c r="F574" s="34">
        <v>456</v>
      </c>
      <c r="G574" s="11">
        <v>35.71</v>
      </c>
      <c r="H574" s="11">
        <v>35.71</v>
      </c>
      <c r="I574" s="12">
        <v>0.2034</v>
      </c>
      <c r="J574" s="13">
        <v>42.97</v>
      </c>
      <c r="K574" s="11">
        <f t="shared" si="22"/>
        <v>19594.32</v>
      </c>
    </row>
    <row r="575" spans="1:11" ht="85.5" x14ac:dyDescent="0.25">
      <c r="A575" s="9" t="s">
        <v>2003</v>
      </c>
      <c r="B575" s="9" t="s">
        <v>235</v>
      </c>
      <c r="C575" s="9" t="s">
        <v>45</v>
      </c>
      <c r="D575" s="10" t="s">
        <v>236</v>
      </c>
      <c r="E575" s="9" t="s">
        <v>7</v>
      </c>
      <c r="F575" s="34">
        <v>228</v>
      </c>
      <c r="G575" s="11" t="s">
        <v>237</v>
      </c>
      <c r="H575" s="11" t="s">
        <v>237</v>
      </c>
      <c r="I575" s="12">
        <v>0.2034</v>
      </c>
      <c r="J575" s="13">
        <v>4.21</v>
      </c>
      <c r="K575" s="11">
        <f t="shared" si="22"/>
        <v>959.88</v>
      </c>
    </row>
    <row r="576" spans="1:11" ht="85.5" x14ac:dyDescent="0.25">
      <c r="A576" s="9" t="s">
        <v>2004</v>
      </c>
      <c r="B576" s="9" t="s">
        <v>238</v>
      </c>
      <c r="C576" s="9" t="s">
        <v>45</v>
      </c>
      <c r="D576" s="10" t="s">
        <v>239</v>
      </c>
      <c r="E576" s="9" t="s">
        <v>7</v>
      </c>
      <c r="F576" s="34">
        <v>228</v>
      </c>
      <c r="G576" s="11" t="s">
        <v>74</v>
      </c>
      <c r="H576" s="11" t="s">
        <v>74</v>
      </c>
      <c r="I576" s="12">
        <v>0.2034</v>
      </c>
      <c r="J576" s="13">
        <v>5.94</v>
      </c>
      <c r="K576" s="11">
        <f t="shared" si="22"/>
        <v>1354.32</v>
      </c>
    </row>
    <row r="577" spans="1:11" ht="71.25" x14ac:dyDescent="0.25">
      <c r="A577" s="9" t="s">
        <v>2005</v>
      </c>
      <c r="B577" s="9" t="s">
        <v>276</v>
      </c>
      <c r="C577" s="9" t="s">
        <v>45</v>
      </c>
      <c r="D577" s="10" t="s">
        <v>277</v>
      </c>
      <c r="E577" s="9" t="s">
        <v>1</v>
      </c>
      <c r="F577" s="34">
        <v>7</v>
      </c>
      <c r="G577" s="11" t="s">
        <v>278</v>
      </c>
      <c r="H577" s="11" t="s">
        <v>278</v>
      </c>
      <c r="I577" s="12">
        <v>0.2034</v>
      </c>
      <c r="J577" s="13">
        <v>29.42</v>
      </c>
      <c r="K577" s="11">
        <f t="shared" si="22"/>
        <v>205.94</v>
      </c>
    </row>
    <row r="578" spans="1:11" ht="71.25" x14ac:dyDescent="0.25">
      <c r="A578" s="9" t="s">
        <v>2006</v>
      </c>
      <c r="B578" s="9" t="s">
        <v>279</v>
      </c>
      <c r="C578" s="9" t="s">
        <v>45</v>
      </c>
      <c r="D578" s="10" t="s">
        <v>280</v>
      </c>
      <c r="E578" s="9" t="s">
        <v>1</v>
      </c>
      <c r="F578" s="34">
        <v>9</v>
      </c>
      <c r="G578" s="11" t="s">
        <v>281</v>
      </c>
      <c r="H578" s="11" t="s">
        <v>281</v>
      </c>
      <c r="I578" s="12">
        <v>0.2034</v>
      </c>
      <c r="J578" s="13">
        <v>32.840000000000003</v>
      </c>
      <c r="K578" s="11">
        <f t="shared" si="22"/>
        <v>295.56</v>
      </c>
    </row>
    <row r="579" spans="1:11" x14ac:dyDescent="0.25">
      <c r="A579" s="19" t="s">
        <v>2007</v>
      </c>
      <c r="B579" s="22" t="s">
        <v>2008</v>
      </c>
      <c r="C579" s="19"/>
      <c r="D579" s="28"/>
      <c r="E579" s="19"/>
      <c r="F579" s="33"/>
      <c r="G579" s="27"/>
      <c r="H579" s="27"/>
      <c r="I579" s="21"/>
      <c r="J579" s="20"/>
      <c r="K579" s="27">
        <f>SUM(K580:K583)</f>
        <v>25363.599999999999</v>
      </c>
    </row>
    <row r="580" spans="1:11" ht="128.25" x14ac:dyDescent="0.25">
      <c r="A580" s="9" t="s">
        <v>2009</v>
      </c>
      <c r="B580" s="9" t="s">
        <v>407</v>
      </c>
      <c r="C580" s="9" t="s">
        <v>45</v>
      </c>
      <c r="D580" s="10" t="s">
        <v>408</v>
      </c>
      <c r="E580" s="9" t="s">
        <v>1</v>
      </c>
      <c r="F580" s="34">
        <v>9</v>
      </c>
      <c r="G580" s="11" t="s">
        <v>409</v>
      </c>
      <c r="H580" s="11" t="s">
        <v>409</v>
      </c>
      <c r="I580" s="12">
        <v>0.2034</v>
      </c>
      <c r="J580" s="13">
        <v>2288.4</v>
      </c>
      <c r="K580" s="11">
        <f t="shared" si="22"/>
        <v>20595.599999999999</v>
      </c>
    </row>
    <row r="581" spans="1:11" ht="71.25" x14ac:dyDescent="0.25">
      <c r="A581" s="9" t="s">
        <v>2010</v>
      </c>
      <c r="B581" s="9" t="s">
        <v>431</v>
      </c>
      <c r="C581" s="9" t="s">
        <v>45</v>
      </c>
      <c r="D581" s="10" t="s">
        <v>432</v>
      </c>
      <c r="E581" s="9" t="s">
        <v>1</v>
      </c>
      <c r="F581" s="34">
        <v>1</v>
      </c>
      <c r="G581" s="11" t="s">
        <v>433</v>
      </c>
      <c r="H581" s="11" t="s">
        <v>433</v>
      </c>
      <c r="I581" s="12">
        <v>0.2034</v>
      </c>
      <c r="J581" s="13">
        <v>321.92</v>
      </c>
      <c r="K581" s="11">
        <f t="shared" si="22"/>
        <v>321.92</v>
      </c>
    </row>
    <row r="582" spans="1:11" ht="57" x14ac:dyDescent="0.25">
      <c r="A582" s="9" t="s">
        <v>2011</v>
      </c>
      <c r="B582" s="9" t="s">
        <v>834</v>
      </c>
      <c r="C582" s="9" t="s">
        <v>45</v>
      </c>
      <c r="D582" s="10" t="s">
        <v>835</v>
      </c>
      <c r="E582" s="9" t="s">
        <v>1</v>
      </c>
      <c r="F582" s="34">
        <v>1</v>
      </c>
      <c r="G582" s="11" t="s">
        <v>836</v>
      </c>
      <c r="H582" s="11" t="s">
        <v>836</v>
      </c>
      <c r="I582" s="12">
        <v>0.2034</v>
      </c>
      <c r="J582" s="13">
        <v>270.02</v>
      </c>
      <c r="K582" s="11">
        <f t="shared" si="22"/>
        <v>270.02</v>
      </c>
    </row>
    <row r="583" spans="1:11" ht="71.25" x14ac:dyDescent="0.25">
      <c r="A583" s="9" t="s">
        <v>2012</v>
      </c>
      <c r="B583" s="9" t="s">
        <v>416</v>
      </c>
      <c r="C583" s="9" t="s">
        <v>45</v>
      </c>
      <c r="D583" s="10" t="s">
        <v>417</v>
      </c>
      <c r="E583" s="9" t="s">
        <v>1</v>
      </c>
      <c r="F583" s="34">
        <v>1</v>
      </c>
      <c r="G583" s="11" t="s">
        <v>418</v>
      </c>
      <c r="H583" s="11" t="s">
        <v>418</v>
      </c>
      <c r="I583" s="12">
        <v>0.2034</v>
      </c>
      <c r="J583" s="13">
        <v>4176.0600000000004</v>
      </c>
      <c r="K583" s="11">
        <f t="shared" si="22"/>
        <v>4176.0600000000004</v>
      </c>
    </row>
    <row r="584" spans="1:11" x14ac:dyDescent="0.25">
      <c r="A584" s="19" t="s">
        <v>2013</v>
      </c>
      <c r="B584" s="22" t="s">
        <v>2014</v>
      </c>
      <c r="C584" s="19"/>
      <c r="D584" s="28"/>
      <c r="E584" s="19"/>
      <c r="F584" s="33"/>
      <c r="G584" s="27"/>
      <c r="H584" s="27"/>
      <c r="I584" s="21"/>
      <c r="J584" s="20"/>
      <c r="K584" s="27">
        <f>SUM(K585:K587)</f>
        <v>11167.880000000001</v>
      </c>
    </row>
    <row r="585" spans="1:11" ht="71.25" x14ac:dyDescent="0.25">
      <c r="A585" s="9" t="s">
        <v>2015</v>
      </c>
      <c r="B585" s="9" t="s">
        <v>374</v>
      </c>
      <c r="C585" s="9" t="s">
        <v>45</v>
      </c>
      <c r="D585" s="10" t="s">
        <v>375</v>
      </c>
      <c r="E585" s="9" t="s">
        <v>1</v>
      </c>
      <c r="F585" s="34">
        <v>69</v>
      </c>
      <c r="G585" s="11" t="s">
        <v>68</v>
      </c>
      <c r="H585" s="11" t="s">
        <v>68</v>
      </c>
      <c r="I585" s="12">
        <v>0.2034</v>
      </c>
      <c r="J585" s="13">
        <v>24.67</v>
      </c>
      <c r="K585" s="11">
        <f t="shared" si="22"/>
        <v>1702.23</v>
      </c>
    </row>
    <row r="586" spans="1:11" ht="42.75" x14ac:dyDescent="0.25">
      <c r="A586" s="9" t="s">
        <v>2016</v>
      </c>
      <c r="B586" s="9" t="s">
        <v>1289</v>
      </c>
      <c r="C586" s="9" t="s">
        <v>2218</v>
      </c>
      <c r="D586" s="10" t="s">
        <v>1290</v>
      </c>
      <c r="E586" s="9" t="s">
        <v>1</v>
      </c>
      <c r="F586" s="34">
        <v>110</v>
      </c>
      <c r="G586" s="11">
        <v>47</v>
      </c>
      <c r="H586" s="11">
        <v>47</v>
      </c>
      <c r="I586" s="12">
        <v>0.2034</v>
      </c>
      <c r="J586" s="13">
        <v>56.56</v>
      </c>
      <c r="K586" s="11">
        <f t="shared" si="22"/>
        <v>6221.6</v>
      </c>
    </row>
    <row r="587" spans="1:11" ht="71.25" x14ac:dyDescent="0.25">
      <c r="A587" s="9" t="s">
        <v>2017</v>
      </c>
      <c r="B587" s="9" t="s">
        <v>923</v>
      </c>
      <c r="C587" s="9" t="s">
        <v>45</v>
      </c>
      <c r="D587" s="10" t="s">
        <v>924</v>
      </c>
      <c r="E587" s="9" t="s">
        <v>6</v>
      </c>
      <c r="F587" s="34">
        <v>27</v>
      </c>
      <c r="G587" s="11" t="s">
        <v>925</v>
      </c>
      <c r="H587" s="11" t="s">
        <v>925</v>
      </c>
      <c r="I587" s="12">
        <v>0.2034</v>
      </c>
      <c r="J587" s="13">
        <v>120.15</v>
      </c>
      <c r="K587" s="11">
        <f t="shared" si="22"/>
        <v>3244.05</v>
      </c>
    </row>
    <row r="588" spans="1:11" x14ac:dyDescent="0.25">
      <c r="A588" s="19" t="s">
        <v>2241</v>
      </c>
      <c r="B588" s="22" t="s">
        <v>2242</v>
      </c>
      <c r="C588" s="19"/>
      <c r="D588" s="28"/>
      <c r="E588" s="19"/>
      <c r="F588" s="33"/>
      <c r="G588" s="27"/>
      <c r="H588" s="27"/>
      <c r="I588" s="21"/>
      <c r="J588" s="20"/>
      <c r="K588" s="27">
        <f>SUM(K589:K591)</f>
        <v>10262.25</v>
      </c>
    </row>
    <row r="589" spans="1:11" ht="85.5" x14ac:dyDescent="0.25">
      <c r="A589" s="9" t="s">
        <v>2243</v>
      </c>
      <c r="B589" s="9">
        <v>20005037</v>
      </c>
      <c r="C589" s="9" t="s">
        <v>995</v>
      </c>
      <c r="D589" s="10" t="s">
        <v>1008</v>
      </c>
      <c r="E589" s="9" t="s">
        <v>998</v>
      </c>
      <c r="F589" s="34">
        <v>1</v>
      </c>
      <c r="G589" s="11">
        <v>5448.07</v>
      </c>
      <c r="H589" s="11">
        <v>5448.07</v>
      </c>
      <c r="I589" s="12">
        <v>0.2034</v>
      </c>
      <c r="J589" s="13">
        <v>6556.21</v>
      </c>
      <c r="K589" s="11">
        <f t="shared" ref="K589:K590" si="23">ROUND(F589*J589,2)</f>
        <v>6556.21</v>
      </c>
    </row>
    <row r="590" spans="1:11" ht="28.5" x14ac:dyDescent="0.25">
      <c r="A590" s="9" t="s">
        <v>2244</v>
      </c>
      <c r="B590" s="9" t="s">
        <v>1381</v>
      </c>
      <c r="C590" s="9" t="s">
        <v>2218</v>
      </c>
      <c r="D590" s="10" t="s">
        <v>2291</v>
      </c>
      <c r="E590" s="9" t="s">
        <v>1380</v>
      </c>
      <c r="F590" s="34">
        <v>1</v>
      </c>
      <c r="G590" s="11">
        <v>1071.22</v>
      </c>
      <c r="H590" s="11">
        <v>1071.22</v>
      </c>
      <c r="I590" s="12">
        <v>0.2034</v>
      </c>
      <c r="J590" s="13">
        <v>1289.1099999999999</v>
      </c>
      <c r="K590" s="11">
        <f t="shared" si="23"/>
        <v>1289.1099999999999</v>
      </c>
    </row>
    <row r="591" spans="1:11" ht="42.75" x14ac:dyDescent="0.25">
      <c r="A591" s="9" t="s">
        <v>2245</v>
      </c>
      <c r="B591" s="9" t="s">
        <v>1382</v>
      </c>
      <c r="C591" s="9" t="s">
        <v>2218</v>
      </c>
      <c r="D591" s="10" t="s">
        <v>2290</v>
      </c>
      <c r="E591" s="9" t="s">
        <v>1380</v>
      </c>
      <c r="F591" s="34">
        <v>1</v>
      </c>
      <c r="G591" s="11">
        <v>2008.42</v>
      </c>
      <c r="H591" s="11">
        <v>2008.42</v>
      </c>
      <c r="I591" s="12">
        <v>0.2034</v>
      </c>
      <c r="J591" s="13">
        <v>2416.9299999999998</v>
      </c>
      <c r="K591" s="11">
        <f t="shared" ref="K591" si="24">ROUND(F591*J591,2)</f>
        <v>2416.9299999999998</v>
      </c>
    </row>
    <row r="592" spans="1:11" x14ac:dyDescent="0.25">
      <c r="A592" s="19" t="s">
        <v>29</v>
      </c>
      <c r="B592" s="22" t="s">
        <v>2018</v>
      </c>
      <c r="C592" s="19"/>
      <c r="D592" s="28"/>
      <c r="E592" s="19"/>
      <c r="F592" s="33"/>
      <c r="G592" s="27"/>
      <c r="H592" s="27"/>
      <c r="I592" s="21"/>
      <c r="J592" s="20"/>
      <c r="K592" s="27">
        <f>SUM(K593:K686)/2</f>
        <v>649013.01000000013</v>
      </c>
    </row>
    <row r="593" spans="1:11" x14ac:dyDescent="0.25">
      <c r="A593" s="19" t="s">
        <v>2019</v>
      </c>
      <c r="B593" s="22" t="s">
        <v>2020</v>
      </c>
      <c r="C593" s="19"/>
      <c r="D593" s="28"/>
      <c r="E593" s="19"/>
      <c r="F593" s="33"/>
      <c r="G593" s="27"/>
      <c r="H593" s="27"/>
      <c r="I593" s="21"/>
      <c r="J593" s="20"/>
      <c r="K593" s="27">
        <f>SUM(K594:K598)</f>
        <v>19602.149999999998</v>
      </c>
    </row>
    <row r="594" spans="1:11" ht="71.25" x14ac:dyDescent="0.25">
      <c r="A594" s="9" t="s">
        <v>2021</v>
      </c>
      <c r="B594" s="9" t="s">
        <v>345</v>
      </c>
      <c r="C594" s="9" t="s">
        <v>45</v>
      </c>
      <c r="D594" s="10" t="s">
        <v>346</v>
      </c>
      <c r="E594" s="9" t="s">
        <v>1</v>
      </c>
      <c r="F594" s="34">
        <v>3</v>
      </c>
      <c r="G594" s="11" t="s">
        <v>347</v>
      </c>
      <c r="H594" s="11" t="s">
        <v>347</v>
      </c>
      <c r="I594" s="12">
        <v>0.2034</v>
      </c>
      <c r="J594" s="13">
        <v>228.91</v>
      </c>
      <c r="K594" s="11">
        <f t="shared" si="22"/>
        <v>686.73</v>
      </c>
    </row>
    <row r="595" spans="1:11" ht="99.75" x14ac:dyDescent="0.25">
      <c r="A595" s="9" t="s">
        <v>2022</v>
      </c>
      <c r="B595" s="9" t="s">
        <v>1291</v>
      </c>
      <c r="C595" s="9" t="s">
        <v>2218</v>
      </c>
      <c r="D595" s="10" t="s">
        <v>1292</v>
      </c>
      <c r="E595" s="9" t="s">
        <v>1</v>
      </c>
      <c r="F595" s="34">
        <v>4</v>
      </c>
      <c r="G595" s="11">
        <v>972.08999999999992</v>
      </c>
      <c r="H595" s="11">
        <v>972.08999999999992</v>
      </c>
      <c r="I595" s="12">
        <v>0.2034</v>
      </c>
      <c r="J595" s="13">
        <v>1169.81</v>
      </c>
      <c r="K595" s="11">
        <f t="shared" si="22"/>
        <v>4679.24</v>
      </c>
    </row>
    <row r="596" spans="1:11" ht="99.75" x14ac:dyDescent="0.25">
      <c r="A596" s="9" t="s">
        <v>2023</v>
      </c>
      <c r="B596" s="9" t="s">
        <v>1293</v>
      </c>
      <c r="C596" s="9" t="s">
        <v>2218</v>
      </c>
      <c r="D596" s="10" t="s">
        <v>1294</v>
      </c>
      <c r="E596" s="9" t="s">
        <v>1</v>
      </c>
      <c r="F596" s="34">
        <v>5</v>
      </c>
      <c r="G596" s="11">
        <v>1965.05</v>
      </c>
      <c r="H596" s="11">
        <v>1965.05</v>
      </c>
      <c r="I596" s="12">
        <v>0.2034</v>
      </c>
      <c r="J596" s="13">
        <v>2364.7399999999998</v>
      </c>
      <c r="K596" s="11">
        <f t="shared" si="22"/>
        <v>11823.7</v>
      </c>
    </row>
    <row r="597" spans="1:11" ht="99.75" x14ac:dyDescent="0.25">
      <c r="A597" s="9" t="s">
        <v>2024</v>
      </c>
      <c r="B597" s="9" t="s">
        <v>330</v>
      </c>
      <c r="C597" s="9" t="s">
        <v>45</v>
      </c>
      <c r="D597" s="10" t="s">
        <v>331</v>
      </c>
      <c r="E597" s="9" t="s">
        <v>1</v>
      </c>
      <c r="F597" s="34">
        <v>2</v>
      </c>
      <c r="G597" s="11" t="s">
        <v>332</v>
      </c>
      <c r="H597" s="11" t="s">
        <v>332</v>
      </c>
      <c r="I597" s="12">
        <v>0.2034</v>
      </c>
      <c r="J597" s="13">
        <v>589.17999999999995</v>
      </c>
      <c r="K597" s="11">
        <f t="shared" si="22"/>
        <v>1178.3599999999999</v>
      </c>
    </row>
    <row r="598" spans="1:11" ht="99.75" x14ac:dyDescent="0.25">
      <c r="A598" s="9" t="s">
        <v>2025</v>
      </c>
      <c r="B598" s="9" t="s">
        <v>327</v>
      </c>
      <c r="C598" s="9" t="s">
        <v>45</v>
      </c>
      <c r="D598" s="10" t="s">
        <v>328</v>
      </c>
      <c r="E598" s="9" t="s">
        <v>1</v>
      </c>
      <c r="F598" s="34">
        <v>2</v>
      </c>
      <c r="G598" s="11" t="s">
        <v>329</v>
      </c>
      <c r="H598" s="11" t="s">
        <v>329</v>
      </c>
      <c r="I598" s="12">
        <v>0.2034</v>
      </c>
      <c r="J598" s="13">
        <v>617.05999999999995</v>
      </c>
      <c r="K598" s="11">
        <f t="shared" si="22"/>
        <v>1234.1199999999999</v>
      </c>
    </row>
    <row r="599" spans="1:11" x14ac:dyDescent="0.25">
      <c r="A599" s="19" t="s">
        <v>2026</v>
      </c>
      <c r="B599" s="22" t="s">
        <v>996</v>
      </c>
      <c r="C599" s="19"/>
      <c r="D599" s="28"/>
      <c r="E599" s="19"/>
      <c r="F599" s="33"/>
      <c r="G599" s="27"/>
      <c r="H599" s="27"/>
      <c r="I599" s="21"/>
      <c r="J599" s="20"/>
      <c r="K599" s="27">
        <f>SUM(K600:K621)</f>
        <v>27128.71</v>
      </c>
    </row>
    <row r="600" spans="1:11" ht="57" x14ac:dyDescent="0.25">
      <c r="A600" s="9" t="s">
        <v>2027</v>
      </c>
      <c r="B600" s="9" t="s">
        <v>295</v>
      </c>
      <c r="C600" s="9" t="s">
        <v>45</v>
      </c>
      <c r="D600" s="10" t="s">
        <v>296</v>
      </c>
      <c r="E600" s="9" t="s">
        <v>1</v>
      </c>
      <c r="F600" s="34">
        <v>51</v>
      </c>
      <c r="G600" s="11" t="s">
        <v>297</v>
      </c>
      <c r="H600" s="11" t="s">
        <v>297</v>
      </c>
      <c r="I600" s="12">
        <v>0.2034</v>
      </c>
      <c r="J600" s="13">
        <v>14.22</v>
      </c>
      <c r="K600" s="11">
        <f t="shared" si="22"/>
        <v>725.22</v>
      </c>
    </row>
    <row r="601" spans="1:11" ht="57" x14ac:dyDescent="0.25">
      <c r="A601" s="9" t="s">
        <v>2028</v>
      </c>
      <c r="B601" s="9" t="s">
        <v>298</v>
      </c>
      <c r="C601" s="9" t="s">
        <v>45</v>
      </c>
      <c r="D601" s="10" t="s">
        <v>299</v>
      </c>
      <c r="E601" s="9" t="s">
        <v>1</v>
      </c>
      <c r="F601" s="34">
        <v>15</v>
      </c>
      <c r="G601" s="11" t="s">
        <v>300</v>
      </c>
      <c r="H601" s="11" t="s">
        <v>300</v>
      </c>
      <c r="I601" s="12">
        <v>0.2034</v>
      </c>
      <c r="J601" s="13">
        <v>15.34</v>
      </c>
      <c r="K601" s="11">
        <f t="shared" si="22"/>
        <v>230.1</v>
      </c>
    </row>
    <row r="602" spans="1:11" ht="57" x14ac:dyDescent="0.25">
      <c r="A602" s="9" t="s">
        <v>2029</v>
      </c>
      <c r="B602" s="9" t="s">
        <v>301</v>
      </c>
      <c r="C602" s="9" t="s">
        <v>45</v>
      </c>
      <c r="D602" s="10" t="s">
        <v>302</v>
      </c>
      <c r="E602" s="9" t="s">
        <v>1</v>
      </c>
      <c r="F602" s="34">
        <v>4</v>
      </c>
      <c r="G602" s="11" t="s">
        <v>303</v>
      </c>
      <c r="H602" s="11" t="s">
        <v>303</v>
      </c>
      <c r="I602" s="12">
        <v>0.2034</v>
      </c>
      <c r="J602" s="13">
        <v>17.41</v>
      </c>
      <c r="K602" s="11">
        <f t="shared" si="22"/>
        <v>69.64</v>
      </c>
    </row>
    <row r="603" spans="1:11" ht="57" x14ac:dyDescent="0.25">
      <c r="A603" s="9" t="s">
        <v>2030</v>
      </c>
      <c r="B603" s="9" t="s">
        <v>304</v>
      </c>
      <c r="C603" s="9" t="s">
        <v>45</v>
      </c>
      <c r="D603" s="10" t="s">
        <v>305</v>
      </c>
      <c r="E603" s="9" t="s">
        <v>1</v>
      </c>
      <c r="F603" s="34">
        <v>11</v>
      </c>
      <c r="G603" s="11" t="s">
        <v>306</v>
      </c>
      <c r="H603" s="11" t="s">
        <v>306</v>
      </c>
      <c r="I603" s="12">
        <v>0.2034</v>
      </c>
      <c r="J603" s="13">
        <v>65.19</v>
      </c>
      <c r="K603" s="11">
        <f t="shared" si="22"/>
        <v>717.09</v>
      </c>
    </row>
    <row r="604" spans="1:11" ht="57" x14ac:dyDescent="0.25">
      <c r="A604" s="9" t="s">
        <v>2031</v>
      </c>
      <c r="B604" s="9" t="s">
        <v>307</v>
      </c>
      <c r="C604" s="9" t="s">
        <v>45</v>
      </c>
      <c r="D604" s="10" t="s">
        <v>308</v>
      </c>
      <c r="E604" s="9" t="s">
        <v>1</v>
      </c>
      <c r="F604" s="34">
        <v>26</v>
      </c>
      <c r="G604" s="11" t="s">
        <v>309</v>
      </c>
      <c r="H604" s="11" t="s">
        <v>309</v>
      </c>
      <c r="I604" s="12">
        <v>0.2034</v>
      </c>
      <c r="J604" s="13">
        <v>67.44</v>
      </c>
      <c r="K604" s="11">
        <f t="shared" si="22"/>
        <v>1753.44</v>
      </c>
    </row>
    <row r="605" spans="1:11" ht="57" x14ac:dyDescent="0.25">
      <c r="A605" s="9" t="s">
        <v>2032</v>
      </c>
      <c r="B605" s="9" t="s">
        <v>310</v>
      </c>
      <c r="C605" s="9" t="s">
        <v>45</v>
      </c>
      <c r="D605" s="10" t="s">
        <v>311</v>
      </c>
      <c r="E605" s="9" t="s">
        <v>1</v>
      </c>
      <c r="F605" s="34">
        <v>1</v>
      </c>
      <c r="G605" s="11" t="s">
        <v>94</v>
      </c>
      <c r="H605" s="11" t="s">
        <v>94</v>
      </c>
      <c r="I605" s="12">
        <v>0.2034</v>
      </c>
      <c r="J605" s="13">
        <v>71.59</v>
      </c>
      <c r="K605" s="11">
        <f t="shared" si="22"/>
        <v>71.59</v>
      </c>
    </row>
    <row r="606" spans="1:11" ht="57" x14ac:dyDescent="0.25">
      <c r="A606" s="9" t="s">
        <v>2033</v>
      </c>
      <c r="B606" s="9" t="s">
        <v>316</v>
      </c>
      <c r="C606" s="9" t="s">
        <v>45</v>
      </c>
      <c r="D606" s="10" t="s">
        <v>317</v>
      </c>
      <c r="E606" s="9" t="s">
        <v>1</v>
      </c>
      <c r="F606" s="34">
        <v>1</v>
      </c>
      <c r="G606" s="11" t="s">
        <v>318</v>
      </c>
      <c r="H606" s="11" t="s">
        <v>318</v>
      </c>
      <c r="I606" s="12">
        <v>0.2034</v>
      </c>
      <c r="J606" s="13">
        <v>84.17</v>
      </c>
      <c r="K606" s="11">
        <f t="shared" si="22"/>
        <v>84.17</v>
      </c>
    </row>
    <row r="607" spans="1:11" ht="57" x14ac:dyDescent="0.25">
      <c r="A607" s="9" t="s">
        <v>2034</v>
      </c>
      <c r="B607" s="9" t="s">
        <v>312</v>
      </c>
      <c r="C607" s="9" t="s">
        <v>45</v>
      </c>
      <c r="D607" s="10" t="s">
        <v>313</v>
      </c>
      <c r="E607" s="9" t="s">
        <v>1</v>
      </c>
      <c r="F607" s="34">
        <v>12</v>
      </c>
      <c r="G607" s="11" t="s">
        <v>94</v>
      </c>
      <c r="H607" s="11" t="s">
        <v>94</v>
      </c>
      <c r="I607" s="12">
        <v>0.2034</v>
      </c>
      <c r="J607" s="13">
        <v>71.59</v>
      </c>
      <c r="K607" s="11">
        <f t="shared" si="22"/>
        <v>859.08</v>
      </c>
    </row>
    <row r="608" spans="1:11" ht="42.75" x14ac:dyDescent="0.25">
      <c r="A608" s="9" t="s">
        <v>2035</v>
      </c>
      <c r="B608" s="9" t="s">
        <v>1295</v>
      </c>
      <c r="C608" s="9" t="s">
        <v>2218</v>
      </c>
      <c r="D608" s="10" t="s">
        <v>1296</v>
      </c>
      <c r="E608" s="9" t="s">
        <v>1</v>
      </c>
      <c r="F608" s="34">
        <v>1</v>
      </c>
      <c r="G608" s="11">
        <v>346.77</v>
      </c>
      <c r="H608" s="11">
        <v>346.77</v>
      </c>
      <c r="I608" s="12">
        <v>0.2034</v>
      </c>
      <c r="J608" s="13">
        <v>417.3</v>
      </c>
      <c r="K608" s="11">
        <f t="shared" si="22"/>
        <v>417.3</v>
      </c>
    </row>
    <row r="609" spans="1:11" ht="42.75" x14ac:dyDescent="0.25">
      <c r="A609" s="9" t="s">
        <v>2036</v>
      </c>
      <c r="B609" s="9" t="s">
        <v>1297</v>
      </c>
      <c r="C609" s="9" t="s">
        <v>2218</v>
      </c>
      <c r="D609" s="10" t="s">
        <v>1298</v>
      </c>
      <c r="E609" s="9" t="s">
        <v>1</v>
      </c>
      <c r="F609" s="34">
        <v>1</v>
      </c>
      <c r="G609" s="11">
        <v>156.03</v>
      </c>
      <c r="H609" s="11">
        <v>156.03</v>
      </c>
      <c r="I609" s="12">
        <v>0.2034</v>
      </c>
      <c r="J609" s="13">
        <v>187.77</v>
      </c>
      <c r="K609" s="11">
        <f t="shared" si="22"/>
        <v>187.77</v>
      </c>
    </row>
    <row r="610" spans="1:11" ht="42.75" x14ac:dyDescent="0.25">
      <c r="A610" s="9" t="s">
        <v>2037</v>
      </c>
      <c r="B610" s="9" t="s">
        <v>1299</v>
      </c>
      <c r="C610" s="9" t="s">
        <v>2218</v>
      </c>
      <c r="D610" s="10" t="s">
        <v>1300</v>
      </c>
      <c r="E610" s="9" t="s">
        <v>1</v>
      </c>
      <c r="F610" s="34">
        <v>3</v>
      </c>
      <c r="G610" s="11">
        <v>150.01000000000002</v>
      </c>
      <c r="H610" s="11">
        <v>150.01000000000002</v>
      </c>
      <c r="I610" s="12">
        <v>0.2034</v>
      </c>
      <c r="J610" s="13">
        <v>180.52</v>
      </c>
      <c r="K610" s="11">
        <f t="shared" si="22"/>
        <v>541.55999999999995</v>
      </c>
    </row>
    <row r="611" spans="1:11" ht="42.75" x14ac:dyDescent="0.25">
      <c r="A611" s="9" t="s">
        <v>2038</v>
      </c>
      <c r="B611" s="9" t="s">
        <v>1301</v>
      </c>
      <c r="C611" s="9" t="s">
        <v>2218</v>
      </c>
      <c r="D611" s="10" t="s">
        <v>1302</v>
      </c>
      <c r="E611" s="9" t="s">
        <v>1</v>
      </c>
      <c r="F611" s="34">
        <v>32</v>
      </c>
      <c r="G611" s="11">
        <v>167.55</v>
      </c>
      <c r="H611" s="11">
        <v>167.55</v>
      </c>
      <c r="I611" s="12">
        <v>0.2034</v>
      </c>
      <c r="J611" s="13">
        <v>201.63</v>
      </c>
      <c r="K611" s="11">
        <f t="shared" si="22"/>
        <v>6452.16</v>
      </c>
    </row>
    <row r="612" spans="1:11" ht="28.5" x14ac:dyDescent="0.25">
      <c r="A612" s="9" t="s">
        <v>2039</v>
      </c>
      <c r="B612" s="9" t="s">
        <v>1303</v>
      </c>
      <c r="C612" s="9" t="s">
        <v>2218</v>
      </c>
      <c r="D612" s="10" t="s">
        <v>1304</v>
      </c>
      <c r="E612" s="9" t="s">
        <v>1</v>
      </c>
      <c r="F612" s="34">
        <v>32</v>
      </c>
      <c r="G612" s="11">
        <v>109.22999999999999</v>
      </c>
      <c r="H612" s="11">
        <v>109.22999999999999</v>
      </c>
      <c r="I612" s="12">
        <v>0.2034</v>
      </c>
      <c r="J612" s="13">
        <v>131.44999999999999</v>
      </c>
      <c r="K612" s="11">
        <f t="shared" si="22"/>
        <v>4206.3999999999996</v>
      </c>
    </row>
    <row r="613" spans="1:11" ht="28.5" x14ac:dyDescent="0.25">
      <c r="A613" s="9" t="s">
        <v>2040</v>
      </c>
      <c r="B613" s="9" t="s">
        <v>1305</v>
      </c>
      <c r="C613" s="9" t="s">
        <v>2218</v>
      </c>
      <c r="D613" s="10" t="s">
        <v>1306</v>
      </c>
      <c r="E613" s="9" t="s">
        <v>1</v>
      </c>
      <c r="F613" s="34">
        <v>20</v>
      </c>
      <c r="G613" s="11">
        <v>178.65</v>
      </c>
      <c r="H613" s="11">
        <v>178.65</v>
      </c>
      <c r="I613" s="12">
        <v>0.2034</v>
      </c>
      <c r="J613" s="13">
        <v>214.99</v>
      </c>
      <c r="K613" s="11">
        <f t="shared" si="22"/>
        <v>4299.8</v>
      </c>
    </row>
    <row r="614" spans="1:11" ht="57" x14ac:dyDescent="0.25">
      <c r="A614" s="9" t="s">
        <v>2041</v>
      </c>
      <c r="B614" s="9" t="s">
        <v>321</v>
      </c>
      <c r="C614" s="9" t="s">
        <v>45</v>
      </c>
      <c r="D614" s="10" t="s">
        <v>322</v>
      </c>
      <c r="E614" s="9" t="s">
        <v>1</v>
      </c>
      <c r="F614" s="34">
        <v>10</v>
      </c>
      <c r="G614" s="11" t="s">
        <v>323</v>
      </c>
      <c r="H614" s="11" t="s">
        <v>323</v>
      </c>
      <c r="I614" s="12">
        <v>0.2034</v>
      </c>
      <c r="J614" s="13">
        <v>82.29</v>
      </c>
      <c r="K614" s="11">
        <f t="shared" si="22"/>
        <v>822.9</v>
      </c>
    </row>
    <row r="615" spans="1:11" ht="57" x14ac:dyDescent="0.25">
      <c r="A615" s="9" t="s">
        <v>2042</v>
      </c>
      <c r="B615" s="9" t="s">
        <v>324</v>
      </c>
      <c r="C615" s="9" t="s">
        <v>45</v>
      </c>
      <c r="D615" s="10" t="s">
        <v>325</v>
      </c>
      <c r="E615" s="9" t="s">
        <v>1</v>
      </c>
      <c r="F615" s="34">
        <v>3</v>
      </c>
      <c r="G615" s="11" t="s">
        <v>326</v>
      </c>
      <c r="H615" s="11" t="s">
        <v>326</v>
      </c>
      <c r="I615" s="12">
        <v>0.2034</v>
      </c>
      <c r="J615" s="13">
        <v>85.67</v>
      </c>
      <c r="K615" s="11">
        <f t="shared" si="22"/>
        <v>257.01</v>
      </c>
    </row>
    <row r="616" spans="1:11" ht="57" x14ac:dyDescent="0.25">
      <c r="A616" s="9" t="s">
        <v>2043</v>
      </c>
      <c r="B616" s="9" t="s">
        <v>314</v>
      </c>
      <c r="C616" s="9" t="s">
        <v>45</v>
      </c>
      <c r="D616" s="10" t="s">
        <v>315</v>
      </c>
      <c r="E616" s="9" t="s">
        <v>1</v>
      </c>
      <c r="F616" s="34">
        <v>2</v>
      </c>
      <c r="G616" s="11" t="s">
        <v>104</v>
      </c>
      <c r="H616" s="11" t="s">
        <v>104</v>
      </c>
      <c r="I616" s="12">
        <v>0.2034</v>
      </c>
      <c r="J616" s="13">
        <v>76.7</v>
      </c>
      <c r="K616" s="11">
        <f t="shared" si="22"/>
        <v>153.4</v>
      </c>
    </row>
    <row r="617" spans="1:11" ht="57" x14ac:dyDescent="0.25">
      <c r="A617" s="9" t="s">
        <v>2044</v>
      </c>
      <c r="B617" s="9" t="s">
        <v>316</v>
      </c>
      <c r="C617" s="9" t="s">
        <v>45</v>
      </c>
      <c r="D617" s="10" t="s">
        <v>317</v>
      </c>
      <c r="E617" s="9" t="s">
        <v>1</v>
      </c>
      <c r="F617" s="34">
        <v>1</v>
      </c>
      <c r="G617" s="11" t="s">
        <v>318</v>
      </c>
      <c r="H617" s="11" t="s">
        <v>318</v>
      </c>
      <c r="I617" s="12">
        <v>0.2034</v>
      </c>
      <c r="J617" s="13">
        <v>84.17</v>
      </c>
      <c r="K617" s="11">
        <f t="shared" si="22"/>
        <v>84.17</v>
      </c>
    </row>
    <row r="618" spans="1:11" ht="57" x14ac:dyDescent="0.25">
      <c r="A618" s="9" t="s">
        <v>2045</v>
      </c>
      <c r="B618" s="9" t="s">
        <v>319</v>
      </c>
      <c r="C618" s="9" t="s">
        <v>45</v>
      </c>
      <c r="D618" s="10" t="s">
        <v>320</v>
      </c>
      <c r="E618" s="9" t="s">
        <v>1</v>
      </c>
      <c r="F618" s="34">
        <v>2</v>
      </c>
      <c r="G618" s="11" t="s">
        <v>138</v>
      </c>
      <c r="H618" s="11" t="s">
        <v>138</v>
      </c>
      <c r="I618" s="12">
        <v>0.2034</v>
      </c>
      <c r="J618" s="13">
        <v>94.71</v>
      </c>
      <c r="K618" s="11">
        <f t="shared" si="22"/>
        <v>189.42</v>
      </c>
    </row>
    <row r="619" spans="1:11" ht="71.25" x14ac:dyDescent="0.25">
      <c r="A619" s="9" t="s">
        <v>2046</v>
      </c>
      <c r="B619" s="9" t="s">
        <v>333</v>
      </c>
      <c r="C619" s="9" t="s">
        <v>45</v>
      </c>
      <c r="D619" s="10" t="s">
        <v>334</v>
      </c>
      <c r="E619" s="9" t="s">
        <v>1</v>
      </c>
      <c r="F619" s="34">
        <v>3</v>
      </c>
      <c r="G619" s="11" t="s">
        <v>335</v>
      </c>
      <c r="H619" s="11" t="s">
        <v>335</v>
      </c>
      <c r="I619" s="12">
        <v>0.2034</v>
      </c>
      <c r="J619" s="13">
        <v>201.65</v>
      </c>
      <c r="K619" s="11">
        <f t="shared" si="22"/>
        <v>604.95000000000005</v>
      </c>
    </row>
    <row r="620" spans="1:11" ht="71.25" x14ac:dyDescent="0.25">
      <c r="A620" s="9" t="s">
        <v>2047</v>
      </c>
      <c r="B620" s="9" t="s">
        <v>336</v>
      </c>
      <c r="C620" s="9" t="s">
        <v>45</v>
      </c>
      <c r="D620" s="10" t="s">
        <v>337</v>
      </c>
      <c r="E620" s="9" t="s">
        <v>1</v>
      </c>
      <c r="F620" s="34">
        <v>4</v>
      </c>
      <c r="G620" s="11" t="s">
        <v>338</v>
      </c>
      <c r="H620" s="11" t="s">
        <v>338</v>
      </c>
      <c r="I620" s="12">
        <v>0.2034</v>
      </c>
      <c r="J620" s="13">
        <v>516.67999999999995</v>
      </c>
      <c r="K620" s="11">
        <f t="shared" si="22"/>
        <v>2066.7199999999998</v>
      </c>
    </row>
    <row r="621" spans="1:11" ht="71.25" x14ac:dyDescent="0.25">
      <c r="A621" s="9" t="s">
        <v>2048</v>
      </c>
      <c r="B621" s="9" t="s">
        <v>339</v>
      </c>
      <c r="C621" s="9" t="s">
        <v>45</v>
      </c>
      <c r="D621" s="10" t="s">
        <v>340</v>
      </c>
      <c r="E621" s="9" t="s">
        <v>1</v>
      </c>
      <c r="F621" s="34">
        <v>2</v>
      </c>
      <c r="G621" s="11" t="s">
        <v>341</v>
      </c>
      <c r="H621" s="11" t="s">
        <v>341</v>
      </c>
      <c r="I621" s="12">
        <v>0.2034</v>
      </c>
      <c r="J621" s="13">
        <v>1167.4100000000001</v>
      </c>
      <c r="K621" s="11">
        <f t="shared" si="22"/>
        <v>2334.8200000000002</v>
      </c>
    </row>
    <row r="622" spans="1:11" x14ac:dyDescent="0.25">
      <c r="A622" s="19" t="s">
        <v>2049</v>
      </c>
      <c r="B622" s="22" t="s">
        <v>2050</v>
      </c>
      <c r="C622" s="19"/>
      <c r="D622" s="28"/>
      <c r="E622" s="19"/>
      <c r="F622" s="33"/>
      <c r="G622" s="27"/>
      <c r="H622" s="27"/>
      <c r="I622" s="21"/>
      <c r="J622" s="20"/>
      <c r="K622" s="27">
        <f>SUM(K623:K646)</f>
        <v>119572.30999999998</v>
      </c>
    </row>
    <row r="623" spans="1:11" ht="85.5" x14ac:dyDescent="0.25">
      <c r="A623" s="9" t="s">
        <v>2051</v>
      </c>
      <c r="B623" s="9" t="s">
        <v>222</v>
      </c>
      <c r="C623" s="9" t="s">
        <v>45</v>
      </c>
      <c r="D623" s="10" t="s">
        <v>223</v>
      </c>
      <c r="E623" s="9" t="s">
        <v>7</v>
      </c>
      <c r="F623" s="34">
        <v>184.3</v>
      </c>
      <c r="G623" s="11" t="s">
        <v>224</v>
      </c>
      <c r="H623" s="11" t="s">
        <v>224</v>
      </c>
      <c r="I623" s="12">
        <v>0.2034</v>
      </c>
      <c r="J623" s="13">
        <v>26.53</v>
      </c>
      <c r="K623" s="11">
        <f t="shared" si="22"/>
        <v>4889.4799999999996</v>
      </c>
    </row>
    <row r="624" spans="1:11" ht="85.5" x14ac:dyDescent="0.25">
      <c r="A624" s="9" t="s">
        <v>2052</v>
      </c>
      <c r="B624" s="9" t="s">
        <v>225</v>
      </c>
      <c r="C624" s="9" t="s">
        <v>45</v>
      </c>
      <c r="D624" s="10" t="s">
        <v>226</v>
      </c>
      <c r="E624" s="9" t="s">
        <v>7</v>
      </c>
      <c r="F624" s="34">
        <v>1235.07</v>
      </c>
      <c r="G624" s="11" t="s">
        <v>227</v>
      </c>
      <c r="H624" s="11" t="s">
        <v>227</v>
      </c>
      <c r="I624" s="12">
        <v>0.2034</v>
      </c>
      <c r="J624" s="13">
        <v>30.09</v>
      </c>
      <c r="K624" s="11">
        <f t="shared" si="22"/>
        <v>37163.26</v>
      </c>
    </row>
    <row r="625" spans="1:11" ht="85.5" x14ac:dyDescent="0.25">
      <c r="A625" s="9" t="s">
        <v>2053</v>
      </c>
      <c r="B625" s="9" t="s">
        <v>229</v>
      </c>
      <c r="C625" s="9" t="s">
        <v>45</v>
      </c>
      <c r="D625" s="10" t="s">
        <v>230</v>
      </c>
      <c r="E625" s="9" t="s">
        <v>7</v>
      </c>
      <c r="F625" s="34">
        <v>1.5</v>
      </c>
      <c r="G625" s="11" t="s">
        <v>231</v>
      </c>
      <c r="H625" s="11" t="s">
        <v>231</v>
      </c>
      <c r="I625" s="12">
        <v>0.2034</v>
      </c>
      <c r="J625" s="13">
        <v>20.37</v>
      </c>
      <c r="K625" s="11">
        <f t="shared" ref="K625:K692" si="25">ROUND(F625*J625,2)</f>
        <v>30.56</v>
      </c>
    </row>
    <row r="626" spans="1:11" ht="85.5" x14ac:dyDescent="0.25">
      <c r="A626" s="9" t="s">
        <v>2054</v>
      </c>
      <c r="B626" s="9" t="s">
        <v>232</v>
      </c>
      <c r="C626" s="9" t="s">
        <v>45</v>
      </c>
      <c r="D626" s="10" t="s">
        <v>233</v>
      </c>
      <c r="E626" s="9" t="s">
        <v>7</v>
      </c>
      <c r="F626" s="34">
        <v>3</v>
      </c>
      <c r="G626" s="11" t="s">
        <v>234</v>
      </c>
      <c r="H626" s="11" t="s">
        <v>234</v>
      </c>
      <c r="I626" s="12">
        <v>0.2034</v>
      </c>
      <c r="J626" s="13">
        <v>11.77</v>
      </c>
      <c r="K626" s="11">
        <f t="shared" si="25"/>
        <v>35.31</v>
      </c>
    </row>
    <row r="627" spans="1:11" ht="71.25" x14ac:dyDescent="0.25">
      <c r="A627" s="9" t="s">
        <v>2055</v>
      </c>
      <c r="B627" s="9" t="s">
        <v>1307</v>
      </c>
      <c r="C627" s="9" t="s">
        <v>2218</v>
      </c>
      <c r="D627" s="10" t="s">
        <v>1308</v>
      </c>
      <c r="E627" s="9" t="s">
        <v>7</v>
      </c>
      <c r="F627" s="34">
        <v>59.78</v>
      </c>
      <c r="G627" s="11">
        <v>39.21</v>
      </c>
      <c r="H627" s="11">
        <v>39.21</v>
      </c>
      <c r="I627" s="12">
        <v>0.2034</v>
      </c>
      <c r="J627" s="13">
        <v>47.19</v>
      </c>
      <c r="K627" s="11">
        <f t="shared" si="25"/>
        <v>2821.02</v>
      </c>
    </row>
    <row r="628" spans="1:11" ht="57" x14ac:dyDescent="0.25">
      <c r="A628" s="9" t="s">
        <v>2056</v>
      </c>
      <c r="B628" s="9" t="s">
        <v>1309</v>
      </c>
      <c r="C628" s="9" t="s">
        <v>2218</v>
      </c>
      <c r="D628" s="10" t="s">
        <v>1310</v>
      </c>
      <c r="E628" s="9" t="s">
        <v>7</v>
      </c>
      <c r="F628" s="34">
        <v>51.85</v>
      </c>
      <c r="G628" s="11">
        <v>53.13</v>
      </c>
      <c r="H628" s="11">
        <v>53.13</v>
      </c>
      <c r="I628" s="12">
        <v>0.2034</v>
      </c>
      <c r="J628" s="13">
        <v>63.94</v>
      </c>
      <c r="K628" s="11">
        <f t="shared" si="25"/>
        <v>3315.29</v>
      </c>
    </row>
    <row r="629" spans="1:11" ht="57" x14ac:dyDescent="0.25">
      <c r="A629" s="9" t="s">
        <v>2057</v>
      </c>
      <c r="B629" s="9" t="s">
        <v>1311</v>
      </c>
      <c r="C629" s="9" t="s">
        <v>2218</v>
      </c>
      <c r="D629" s="10" t="s">
        <v>1312</v>
      </c>
      <c r="E629" s="9" t="s">
        <v>7</v>
      </c>
      <c r="F629" s="34">
        <v>132.65</v>
      </c>
      <c r="G629" s="11">
        <v>46.730000000000004</v>
      </c>
      <c r="H629" s="11">
        <v>46.730000000000004</v>
      </c>
      <c r="I629" s="12">
        <v>0.2034</v>
      </c>
      <c r="J629" s="13">
        <v>56.23</v>
      </c>
      <c r="K629" s="11">
        <f t="shared" si="25"/>
        <v>7458.91</v>
      </c>
    </row>
    <row r="630" spans="1:11" ht="57" x14ac:dyDescent="0.25">
      <c r="A630" s="9" t="s">
        <v>2058</v>
      </c>
      <c r="B630" s="9" t="s">
        <v>1313</v>
      </c>
      <c r="C630" s="9" t="s">
        <v>2218</v>
      </c>
      <c r="D630" s="10" t="s">
        <v>1314</v>
      </c>
      <c r="E630" s="9" t="s">
        <v>7</v>
      </c>
      <c r="F630" s="34">
        <v>42.65</v>
      </c>
      <c r="G630" s="11">
        <v>62.650000000000006</v>
      </c>
      <c r="H630" s="11">
        <v>62.650000000000006</v>
      </c>
      <c r="I630" s="12">
        <v>0.2034</v>
      </c>
      <c r="J630" s="13">
        <v>75.39</v>
      </c>
      <c r="K630" s="11">
        <f t="shared" si="25"/>
        <v>3215.38</v>
      </c>
    </row>
    <row r="631" spans="1:11" ht="57" x14ac:dyDescent="0.25">
      <c r="A631" s="9" t="s">
        <v>2059</v>
      </c>
      <c r="B631" s="9" t="s">
        <v>1287</v>
      </c>
      <c r="C631" s="9" t="s">
        <v>2218</v>
      </c>
      <c r="D631" s="10" t="s">
        <v>1288</v>
      </c>
      <c r="E631" s="9" t="s">
        <v>6</v>
      </c>
      <c r="F631" s="34">
        <v>650.08000000000004</v>
      </c>
      <c r="G631" s="11">
        <v>35.71</v>
      </c>
      <c r="H631" s="11">
        <v>35.71</v>
      </c>
      <c r="I631" s="12">
        <v>0.2034</v>
      </c>
      <c r="J631" s="13">
        <v>42.97</v>
      </c>
      <c r="K631" s="11">
        <f t="shared" si="25"/>
        <v>27933.94</v>
      </c>
    </row>
    <row r="632" spans="1:11" ht="57" x14ac:dyDescent="0.25">
      <c r="A632" s="9" t="s">
        <v>2060</v>
      </c>
      <c r="B632" s="9" t="s">
        <v>1315</v>
      </c>
      <c r="C632" s="9" t="s">
        <v>2218</v>
      </c>
      <c r="D632" s="10" t="s">
        <v>2273</v>
      </c>
      <c r="E632" s="9" t="s">
        <v>7</v>
      </c>
      <c r="F632" s="34">
        <v>110.6</v>
      </c>
      <c r="G632" s="11">
        <v>89.67</v>
      </c>
      <c r="H632" s="11">
        <v>89.67</v>
      </c>
      <c r="I632" s="12">
        <v>0.2034</v>
      </c>
      <c r="J632" s="13">
        <v>107.91</v>
      </c>
      <c r="K632" s="11">
        <f t="shared" si="25"/>
        <v>11934.85</v>
      </c>
    </row>
    <row r="633" spans="1:11" ht="85.5" x14ac:dyDescent="0.25">
      <c r="A633" s="9" t="s">
        <v>2061</v>
      </c>
      <c r="B633" s="9" t="s">
        <v>289</v>
      </c>
      <c r="C633" s="9" t="s">
        <v>45</v>
      </c>
      <c r="D633" s="10" t="s">
        <v>290</v>
      </c>
      <c r="E633" s="9" t="s">
        <v>1</v>
      </c>
      <c r="F633" s="34">
        <v>7</v>
      </c>
      <c r="G633" s="11" t="s">
        <v>291</v>
      </c>
      <c r="H633" s="11" t="s">
        <v>291</v>
      </c>
      <c r="I633" s="12">
        <v>0.2034</v>
      </c>
      <c r="J633" s="13">
        <v>217.95</v>
      </c>
      <c r="K633" s="11">
        <f t="shared" si="25"/>
        <v>1525.65</v>
      </c>
    </row>
    <row r="634" spans="1:11" ht="85.5" x14ac:dyDescent="0.25">
      <c r="A634" s="9" t="s">
        <v>2062</v>
      </c>
      <c r="B634" s="9" t="s">
        <v>292</v>
      </c>
      <c r="C634" s="9" t="s">
        <v>45</v>
      </c>
      <c r="D634" s="10" t="s">
        <v>293</v>
      </c>
      <c r="E634" s="9" t="s">
        <v>1</v>
      </c>
      <c r="F634" s="34">
        <v>10</v>
      </c>
      <c r="G634" s="11" t="s">
        <v>294</v>
      </c>
      <c r="H634" s="11" t="s">
        <v>294</v>
      </c>
      <c r="I634" s="12">
        <v>0.2034</v>
      </c>
      <c r="J634" s="13">
        <v>343.21</v>
      </c>
      <c r="K634" s="11">
        <f t="shared" si="25"/>
        <v>3432.1</v>
      </c>
    </row>
    <row r="635" spans="1:11" ht="85.5" x14ac:dyDescent="0.25">
      <c r="A635" s="9" t="s">
        <v>2063</v>
      </c>
      <c r="B635" s="9" t="s">
        <v>1316</v>
      </c>
      <c r="C635" s="9" t="s">
        <v>2218</v>
      </c>
      <c r="D635" s="10" t="s">
        <v>1317</v>
      </c>
      <c r="E635" s="9" t="s">
        <v>1</v>
      </c>
      <c r="F635" s="34">
        <v>1</v>
      </c>
      <c r="G635" s="11">
        <v>79.8</v>
      </c>
      <c r="H635" s="11">
        <v>79.8</v>
      </c>
      <c r="I635" s="12">
        <v>0.2034</v>
      </c>
      <c r="J635" s="13">
        <v>96.03</v>
      </c>
      <c r="K635" s="11">
        <f t="shared" si="25"/>
        <v>96.03</v>
      </c>
    </row>
    <row r="636" spans="1:11" ht="85.5" x14ac:dyDescent="0.25">
      <c r="A636" s="9" t="s">
        <v>2064</v>
      </c>
      <c r="B636" s="9" t="s">
        <v>1318</v>
      </c>
      <c r="C636" s="9" t="s">
        <v>2218</v>
      </c>
      <c r="D636" s="10" t="s">
        <v>1319</v>
      </c>
      <c r="E636" s="9" t="s">
        <v>1</v>
      </c>
      <c r="F636" s="34">
        <v>1</v>
      </c>
      <c r="G636" s="11">
        <v>145.03</v>
      </c>
      <c r="H636" s="11">
        <v>145.03</v>
      </c>
      <c r="I636" s="12">
        <v>0.2034</v>
      </c>
      <c r="J636" s="13">
        <v>174.53</v>
      </c>
      <c r="K636" s="11">
        <f t="shared" si="25"/>
        <v>174.53</v>
      </c>
    </row>
    <row r="637" spans="1:11" ht="71.25" x14ac:dyDescent="0.25">
      <c r="A637" s="9" t="s">
        <v>2065</v>
      </c>
      <c r="B637" s="9" t="s">
        <v>276</v>
      </c>
      <c r="C637" s="9" t="s">
        <v>45</v>
      </c>
      <c r="D637" s="10" t="s">
        <v>277</v>
      </c>
      <c r="E637" s="9" t="s">
        <v>1</v>
      </c>
      <c r="F637" s="34">
        <v>10</v>
      </c>
      <c r="G637" s="11" t="s">
        <v>278</v>
      </c>
      <c r="H637" s="11" t="s">
        <v>278</v>
      </c>
      <c r="I637" s="12">
        <v>0.2034</v>
      </c>
      <c r="J637" s="13">
        <v>29.42</v>
      </c>
      <c r="K637" s="11">
        <f t="shared" si="25"/>
        <v>294.2</v>
      </c>
    </row>
    <row r="638" spans="1:11" ht="57" x14ac:dyDescent="0.25">
      <c r="A638" s="9" t="s">
        <v>2066</v>
      </c>
      <c r="B638" s="9" t="s">
        <v>273</v>
      </c>
      <c r="C638" s="9" t="s">
        <v>45</v>
      </c>
      <c r="D638" s="10" t="s">
        <v>274</v>
      </c>
      <c r="E638" s="9" t="s">
        <v>1</v>
      </c>
      <c r="F638" s="34">
        <v>45</v>
      </c>
      <c r="G638" s="11" t="s">
        <v>275</v>
      </c>
      <c r="H638" s="11" t="s">
        <v>275</v>
      </c>
      <c r="I638" s="12">
        <v>0.2034</v>
      </c>
      <c r="J638" s="13">
        <v>24.31</v>
      </c>
      <c r="K638" s="11">
        <f t="shared" si="25"/>
        <v>1093.95</v>
      </c>
    </row>
    <row r="639" spans="1:11" ht="99.75" x14ac:dyDescent="0.25">
      <c r="A639" s="9" t="s">
        <v>2067</v>
      </c>
      <c r="B639" s="9" t="s">
        <v>671</v>
      </c>
      <c r="C639" s="9" t="s">
        <v>45</v>
      </c>
      <c r="D639" s="10" t="s">
        <v>672</v>
      </c>
      <c r="E639" s="9" t="s">
        <v>1</v>
      </c>
      <c r="F639" s="34">
        <v>111</v>
      </c>
      <c r="G639" s="11" t="s">
        <v>47</v>
      </c>
      <c r="H639" s="11" t="s">
        <v>47</v>
      </c>
      <c r="I639" s="12">
        <v>0.2034</v>
      </c>
      <c r="J639" s="13">
        <v>43.17</v>
      </c>
      <c r="K639" s="11">
        <f t="shared" si="25"/>
        <v>4791.87</v>
      </c>
    </row>
    <row r="640" spans="1:11" ht="99.75" x14ac:dyDescent="0.25">
      <c r="A640" s="9" t="s">
        <v>2068</v>
      </c>
      <c r="B640" s="9" t="s">
        <v>676</v>
      </c>
      <c r="C640" s="9" t="s">
        <v>45</v>
      </c>
      <c r="D640" s="10" t="s">
        <v>677</v>
      </c>
      <c r="E640" s="9" t="s">
        <v>1</v>
      </c>
      <c r="F640" s="34">
        <v>16</v>
      </c>
      <c r="G640" s="11" t="s">
        <v>363</v>
      </c>
      <c r="H640" s="11" t="s">
        <v>363</v>
      </c>
      <c r="I640" s="12">
        <v>0.2034</v>
      </c>
      <c r="J640" s="13">
        <v>59.12</v>
      </c>
      <c r="K640" s="11">
        <f t="shared" si="25"/>
        <v>945.92</v>
      </c>
    </row>
    <row r="641" spans="1:11" ht="99.75" x14ac:dyDescent="0.25">
      <c r="A641" s="9" t="s">
        <v>2069</v>
      </c>
      <c r="B641" s="9" t="s">
        <v>673</v>
      </c>
      <c r="C641" s="9" t="s">
        <v>45</v>
      </c>
      <c r="D641" s="10" t="s">
        <v>674</v>
      </c>
      <c r="E641" s="9" t="s">
        <v>1</v>
      </c>
      <c r="F641" s="34">
        <v>35</v>
      </c>
      <c r="G641" s="11" t="s">
        <v>675</v>
      </c>
      <c r="H641" s="11" t="s">
        <v>675</v>
      </c>
      <c r="I641" s="12">
        <v>0.2034</v>
      </c>
      <c r="J641" s="13">
        <v>51.85</v>
      </c>
      <c r="K641" s="11">
        <f t="shared" si="25"/>
        <v>1814.75</v>
      </c>
    </row>
    <row r="642" spans="1:11" ht="99.75" x14ac:dyDescent="0.25">
      <c r="A642" s="9" t="s">
        <v>2070</v>
      </c>
      <c r="B642" s="9" t="s">
        <v>671</v>
      </c>
      <c r="C642" s="9" t="s">
        <v>45</v>
      </c>
      <c r="D642" s="10" t="s">
        <v>672</v>
      </c>
      <c r="E642" s="9" t="s">
        <v>1</v>
      </c>
      <c r="F642" s="34">
        <v>2</v>
      </c>
      <c r="G642" s="11" t="s">
        <v>47</v>
      </c>
      <c r="H642" s="11" t="s">
        <v>47</v>
      </c>
      <c r="I642" s="12">
        <v>0.2034</v>
      </c>
      <c r="J642" s="13">
        <v>43.17</v>
      </c>
      <c r="K642" s="11">
        <f t="shared" si="25"/>
        <v>86.34</v>
      </c>
    </row>
    <row r="643" spans="1:11" ht="99.75" x14ac:dyDescent="0.25">
      <c r="A643" s="9" t="s">
        <v>2071</v>
      </c>
      <c r="B643" s="9" t="s">
        <v>678</v>
      </c>
      <c r="C643" s="9" t="s">
        <v>45</v>
      </c>
      <c r="D643" s="10" t="s">
        <v>679</v>
      </c>
      <c r="E643" s="9" t="s">
        <v>1</v>
      </c>
      <c r="F643" s="34">
        <v>11</v>
      </c>
      <c r="G643" s="11" t="s">
        <v>680</v>
      </c>
      <c r="H643" s="11" t="s">
        <v>680</v>
      </c>
      <c r="I643" s="12">
        <v>0.2034</v>
      </c>
      <c r="J643" s="13">
        <v>77.69</v>
      </c>
      <c r="K643" s="11">
        <f t="shared" si="25"/>
        <v>854.59</v>
      </c>
    </row>
    <row r="644" spans="1:11" ht="99.75" x14ac:dyDescent="0.25">
      <c r="A644" s="9" t="s">
        <v>2072</v>
      </c>
      <c r="B644" s="9" t="s">
        <v>684</v>
      </c>
      <c r="C644" s="9" t="s">
        <v>45</v>
      </c>
      <c r="D644" s="10" t="s">
        <v>685</v>
      </c>
      <c r="E644" s="9" t="s">
        <v>1</v>
      </c>
      <c r="F644" s="34">
        <v>24</v>
      </c>
      <c r="G644" s="11" t="s">
        <v>686</v>
      </c>
      <c r="H644" s="11" t="s">
        <v>686</v>
      </c>
      <c r="I644" s="12">
        <v>0.2034</v>
      </c>
      <c r="J644" s="13">
        <v>166.62</v>
      </c>
      <c r="K644" s="11">
        <f t="shared" si="25"/>
        <v>3998.88</v>
      </c>
    </row>
    <row r="645" spans="1:11" ht="85.5" x14ac:dyDescent="0.25">
      <c r="A645" s="9" t="s">
        <v>2073</v>
      </c>
      <c r="B645" s="9" t="s">
        <v>286</v>
      </c>
      <c r="C645" s="9" t="s">
        <v>45</v>
      </c>
      <c r="D645" s="10" t="s">
        <v>287</v>
      </c>
      <c r="E645" s="9" t="s">
        <v>1</v>
      </c>
      <c r="F645" s="34">
        <v>22</v>
      </c>
      <c r="G645" s="11" t="s">
        <v>288</v>
      </c>
      <c r="H645" s="11" t="s">
        <v>288</v>
      </c>
      <c r="I645" s="12">
        <v>0.2034</v>
      </c>
      <c r="J645" s="13">
        <v>49.87</v>
      </c>
      <c r="K645" s="11">
        <f t="shared" si="25"/>
        <v>1097.1400000000001</v>
      </c>
    </row>
    <row r="646" spans="1:11" ht="85.5" x14ac:dyDescent="0.25">
      <c r="A646" s="9" t="s">
        <v>2074</v>
      </c>
      <c r="B646" s="9" t="s">
        <v>283</v>
      </c>
      <c r="C646" s="9" t="s">
        <v>45</v>
      </c>
      <c r="D646" s="10" t="s">
        <v>284</v>
      </c>
      <c r="E646" s="9" t="s">
        <v>1</v>
      </c>
      <c r="F646" s="34">
        <v>13</v>
      </c>
      <c r="G646" s="11" t="s">
        <v>285</v>
      </c>
      <c r="H646" s="11" t="s">
        <v>285</v>
      </c>
      <c r="I646" s="12">
        <v>0.2034</v>
      </c>
      <c r="J646" s="13">
        <v>43.72</v>
      </c>
      <c r="K646" s="11">
        <f t="shared" si="25"/>
        <v>568.36</v>
      </c>
    </row>
    <row r="647" spans="1:11" x14ac:dyDescent="0.25">
      <c r="A647" s="19" t="s">
        <v>2075</v>
      </c>
      <c r="B647" s="22" t="s">
        <v>2076</v>
      </c>
      <c r="C647" s="19"/>
      <c r="D647" s="28"/>
      <c r="E647" s="19"/>
      <c r="F647" s="33"/>
      <c r="G647" s="27"/>
      <c r="H647" s="27"/>
      <c r="I647" s="21"/>
      <c r="J647" s="20"/>
      <c r="K647" s="27">
        <f>SUM(K648:K660)</f>
        <v>321543.88</v>
      </c>
    </row>
    <row r="648" spans="1:11" ht="85.5" x14ac:dyDescent="0.25">
      <c r="A648" s="9" t="s">
        <v>2077</v>
      </c>
      <c r="B648" s="9" t="s">
        <v>238</v>
      </c>
      <c r="C648" s="9" t="s">
        <v>45</v>
      </c>
      <c r="D648" s="10" t="s">
        <v>239</v>
      </c>
      <c r="E648" s="9" t="s">
        <v>7</v>
      </c>
      <c r="F648" s="34">
        <v>6168.6</v>
      </c>
      <c r="G648" s="11" t="s">
        <v>74</v>
      </c>
      <c r="H648" s="11" t="s">
        <v>74</v>
      </c>
      <c r="I648" s="12">
        <v>0.2034</v>
      </c>
      <c r="J648" s="13">
        <v>5.94</v>
      </c>
      <c r="K648" s="11">
        <f t="shared" si="25"/>
        <v>36641.480000000003</v>
      </c>
    </row>
    <row r="649" spans="1:11" ht="71.25" x14ac:dyDescent="0.25">
      <c r="A649" s="9" t="s">
        <v>2078</v>
      </c>
      <c r="B649" s="9" t="s">
        <v>240</v>
      </c>
      <c r="C649" s="9" t="s">
        <v>45</v>
      </c>
      <c r="D649" s="10" t="s">
        <v>241</v>
      </c>
      <c r="E649" s="9" t="s">
        <v>7</v>
      </c>
      <c r="F649" s="34">
        <v>2722.9</v>
      </c>
      <c r="G649" s="11" t="s">
        <v>242</v>
      </c>
      <c r="H649" s="11" t="s">
        <v>242</v>
      </c>
      <c r="I649" s="12">
        <v>0.2034</v>
      </c>
      <c r="J649" s="13">
        <v>8.99</v>
      </c>
      <c r="K649" s="11">
        <f t="shared" si="25"/>
        <v>24478.87</v>
      </c>
    </row>
    <row r="650" spans="1:11" ht="71.25" x14ac:dyDescent="0.25">
      <c r="A650" s="9" t="s">
        <v>2079</v>
      </c>
      <c r="B650" s="9" t="s">
        <v>246</v>
      </c>
      <c r="C650" s="9" t="s">
        <v>45</v>
      </c>
      <c r="D650" s="10" t="s">
        <v>247</v>
      </c>
      <c r="E650" s="9" t="s">
        <v>7</v>
      </c>
      <c r="F650" s="34">
        <v>4200.1000000000004</v>
      </c>
      <c r="G650" s="11" t="s">
        <v>182</v>
      </c>
      <c r="H650" s="11" t="s">
        <v>182</v>
      </c>
      <c r="I650" s="12">
        <v>0.2034</v>
      </c>
      <c r="J650" s="13">
        <v>12.43</v>
      </c>
      <c r="K650" s="11">
        <f t="shared" si="25"/>
        <v>52207.24</v>
      </c>
    </row>
    <row r="651" spans="1:11" ht="85.5" x14ac:dyDescent="0.25">
      <c r="A651" s="9" t="s">
        <v>2080</v>
      </c>
      <c r="B651" s="9" t="s">
        <v>250</v>
      </c>
      <c r="C651" s="9" t="s">
        <v>45</v>
      </c>
      <c r="D651" s="10" t="s">
        <v>251</v>
      </c>
      <c r="E651" s="9" t="s">
        <v>7</v>
      </c>
      <c r="F651" s="34">
        <v>431.3</v>
      </c>
      <c r="G651" s="11" t="s">
        <v>59</v>
      </c>
      <c r="H651" s="11" t="s">
        <v>59</v>
      </c>
      <c r="I651" s="12">
        <v>0.2034</v>
      </c>
      <c r="J651" s="13">
        <v>21.77</v>
      </c>
      <c r="K651" s="11">
        <f t="shared" si="25"/>
        <v>9389.4</v>
      </c>
    </row>
    <row r="652" spans="1:11" ht="71.25" x14ac:dyDescent="0.25">
      <c r="A652" s="9" t="s">
        <v>2081</v>
      </c>
      <c r="B652" s="9" t="s">
        <v>243</v>
      </c>
      <c r="C652" s="9" t="s">
        <v>45</v>
      </c>
      <c r="D652" s="10" t="s">
        <v>244</v>
      </c>
      <c r="E652" s="9" t="s">
        <v>7</v>
      </c>
      <c r="F652" s="34">
        <v>350.5</v>
      </c>
      <c r="G652" s="11" t="s">
        <v>245</v>
      </c>
      <c r="H652" s="11" t="s">
        <v>245</v>
      </c>
      <c r="I652" s="12">
        <v>0.2034</v>
      </c>
      <c r="J652" s="13">
        <v>9.52</v>
      </c>
      <c r="K652" s="11">
        <f t="shared" si="25"/>
        <v>3336.76</v>
      </c>
    </row>
    <row r="653" spans="1:11" ht="71.25" x14ac:dyDescent="0.25">
      <c r="A653" s="9" t="s">
        <v>2082</v>
      </c>
      <c r="B653" s="9" t="s">
        <v>248</v>
      </c>
      <c r="C653" s="9" t="s">
        <v>45</v>
      </c>
      <c r="D653" s="10" t="s">
        <v>249</v>
      </c>
      <c r="E653" s="9" t="s">
        <v>7</v>
      </c>
      <c r="F653" s="34">
        <v>4.5</v>
      </c>
      <c r="G653" s="11" t="s">
        <v>192</v>
      </c>
      <c r="H653" s="11" t="s">
        <v>192</v>
      </c>
      <c r="I653" s="12">
        <v>0.2034</v>
      </c>
      <c r="J653" s="13">
        <v>13.3</v>
      </c>
      <c r="K653" s="11">
        <f t="shared" si="25"/>
        <v>59.85</v>
      </c>
    </row>
    <row r="654" spans="1:11" ht="85.5" x14ac:dyDescent="0.25">
      <c r="A654" s="9" t="s">
        <v>2083</v>
      </c>
      <c r="B654" s="9" t="s">
        <v>252</v>
      </c>
      <c r="C654" s="9" t="s">
        <v>45</v>
      </c>
      <c r="D654" s="10" t="s">
        <v>253</v>
      </c>
      <c r="E654" s="9" t="s">
        <v>7</v>
      </c>
      <c r="F654" s="34">
        <v>161.1</v>
      </c>
      <c r="G654" s="11" t="s">
        <v>254</v>
      </c>
      <c r="H654" s="11" t="s">
        <v>254</v>
      </c>
      <c r="I654" s="12">
        <v>0.2034</v>
      </c>
      <c r="J654" s="13">
        <v>12.55</v>
      </c>
      <c r="K654" s="11">
        <f t="shared" si="25"/>
        <v>2021.81</v>
      </c>
    </row>
    <row r="655" spans="1:11" ht="85.5" x14ac:dyDescent="0.25">
      <c r="A655" s="9" t="s">
        <v>2084</v>
      </c>
      <c r="B655" s="9" t="s">
        <v>255</v>
      </c>
      <c r="C655" s="9" t="s">
        <v>45</v>
      </c>
      <c r="D655" s="10" t="s">
        <v>256</v>
      </c>
      <c r="E655" s="9" t="s">
        <v>7</v>
      </c>
      <c r="F655" s="34">
        <v>924.22</v>
      </c>
      <c r="G655" s="11" t="s">
        <v>257</v>
      </c>
      <c r="H655" s="11" t="s">
        <v>257</v>
      </c>
      <c r="I655" s="12">
        <v>0.2034</v>
      </c>
      <c r="J655" s="13">
        <v>19.809999999999999</v>
      </c>
      <c r="K655" s="11">
        <f t="shared" si="25"/>
        <v>18308.8</v>
      </c>
    </row>
    <row r="656" spans="1:11" ht="99.75" x14ac:dyDescent="0.25">
      <c r="A656" s="9" t="s">
        <v>2085</v>
      </c>
      <c r="B656" s="9" t="s">
        <v>258</v>
      </c>
      <c r="C656" s="9" t="s">
        <v>45</v>
      </c>
      <c r="D656" s="10" t="s">
        <v>259</v>
      </c>
      <c r="E656" s="9" t="s">
        <v>7</v>
      </c>
      <c r="F656" s="34">
        <v>719.62</v>
      </c>
      <c r="G656" s="11" t="s">
        <v>260</v>
      </c>
      <c r="H656" s="11" t="s">
        <v>260</v>
      </c>
      <c r="I656" s="12">
        <v>0.2034</v>
      </c>
      <c r="J656" s="13">
        <v>34.020000000000003</v>
      </c>
      <c r="K656" s="11">
        <f t="shared" si="25"/>
        <v>24481.47</v>
      </c>
    </row>
    <row r="657" spans="1:11" ht="99.75" x14ac:dyDescent="0.25">
      <c r="A657" s="9" t="s">
        <v>2086</v>
      </c>
      <c r="B657" s="9" t="s">
        <v>261</v>
      </c>
      <c r="C657" s="9" t="s">
        <v>45</v>
      </c>
      <c r="D657" s="10" t="s">
        <v>262</v>
      </c>
      <c r="E657" s="9" t="s">
        <v>7</v>
      </c>
      <c r="F657" s="34">
        <v>155.76</v>
      </c>
      <c r="G657" s="11" t="s">
        <v>263</v>
      </c>
      <c r="H657" s="11" t="s">
        <v>263</v>
      </c>
      <c r="I657" s="12">
        <v>0.2034</v>
      </c>
      <c r="J657" s="13">
        <v>67.03</v>
      </c>
      <c r="K657" s="11">
        <f t="shared" si="25"/>
        <v>10440.59</v>
      </c>
    </row>
    <row r="658" spans="1:11" ht="99.75" x14ac:dyDescent="0.25">
      <c r="A658" s="9" t="s">
        <v>2087</v>
      </c>
      <c r="B658" s="9" t="s">
        <v>264</v>
      </c>
      <c r="C658" s="9" t="s">
        <v>45</v>
      </c>
      <c r="D658" s="10" t="s">
        <v>265</v>
      </c>
      <c r="E658" s="9" t="s">
        <v>7</v>
      </c>
      <c r="F658" s="34">
        <v>50.6</v>
      </c>
      <c r="G658" s="11" t="s">
        <v>266</v>
      </c>
      <c r="H658" s="11" t="s">
        <v>266</v>
      </c>
      <c r="I658" s="12">
        <v>0.2034</v>
      </c>
      <c r="J658" s="13">
        <v>119.17</v>
      </c>
      <c r="K658" s="11">
        <f t="shared" si="25"/>
        <v>6030</v>
      </c>
    </row>
    <row r="659" spans="1:11" ht="99.75" x14ac:dyDescent="0.25">
      <c r="A659" s="9" t="s">
        <v>2088</v>
      </c>
      <c r="B659" s="9" t="s">
        <v>267</v>
      </c>
      <c r="C659" s="9" t="s">
        <v>45</v>
      </c>
      <c r="D659" s="10" t="s">
        <v>268</v>
      </c>
      <c r="E659" s="9" t="s">
        <v>7</v>
      </c>
      <c r="F659" s="34">
        <v>256.60000000000002</v>
      </c>
      <c r="G659" s="11" t="s">
        <v>269</v>
      </c>
      <c r="H659" s="11" t="s">
        <v>269</v>
      </c>
      <c r="I659" s="12">
        <v>0.2034</v>
      </c>
      <c r="J659" s="13">
        <v>186.67</v>
      </c>
      <c r="K659" s="11">
        <f t="shared" si="25"/>
        <v>47899.519999999997</v>
      </c>
    </row>
    <row r="660" spans="1:11" ht="99.75" x14ac:dyDescent="0.25">
      <c r="A660" s="9" t="s">
        <v>2089</v>
      </c>
      <c r="B660" s="9" t="s">
        <v>270</v>
      </c>
      <c r="C660" s="9" t="s">
        <v>45</v>
      </c>
      <c r="D660" s="10" t="s">
        <v>271</v>
      </c>
      <c r="E660" s="9" t="s">
        <v>7</v>
      </c>
      <c r="F660" s="34">
        <v>221.2</v>
      </c>
      <c r="G660" s="11" t="s">
        <v>272</v>
      </c>
      <c r="H660" s="11" t="s">
        <v>272</v>
      </c>
      <c r="I660" s="12">
        <v>0.2034</v>
      </c>
      <c r="J660" s="13">
        <v>389.91</v>
      </c>
      <c r="K660" s="11">
        <f t="shared" si="25"/>
        <v>86248.09</v>
      </c>
    </row>
    <row r="661" spans="1:11" x14ac:dyDescent="0.25">
      <c r="A661" s="19" t="s">
        <v>2090</v>
      </c>
      <c r="B661" s="22" t="s">
        <v>2091</v>
      </c>
      <c r="C661" s="19"/>
      <c r="D661" s="28"/>
      <c r="E661" s="19"/>
      <c r="F661" s="33"/>
      <c r="G661" s="27"/>
      <c r="H661" s="27"/>
      <c r="I661" s="21"/>
      <c r="J661" s="20"/>
      <c r="K661" s="27">
        <f>SUM(K662:K665)</f>
        <v>12714.57</v>
      </c>
    </row>
    <row r="662" spans="1:11" ht="85.5" x14ac:dyDescent="0.25">
      <c r="A662" s="9" t="s">
        <v>2092</v>
      </c>
      <c r="B662" s="9" t="s">
        <v>1320</v>
      </c>
      <c r="C662" s="9" t="s">
        <v>2218</v>
      </c>
      <c r="D662" s="10" t="s">
        <v>1321</v>
      </c>
      <c r="E662" s="9" t="s">
        <v>7</v>
      </c>
      <c r="F662" s="34">
        <v>21.6</v>
      </c>
      <c r="G662" s="11">
        <v>157.69</v>
      </c>
      <c r="H662" s="11">
        <v>157.69</v>
      </c>
      <c r="I662" s="12">
        <v>0.2034</v>
      </c>
      <c r="J662" s="13">
        <v>189.76</v>
      </c>
      <c r="K662" s="11">
        <f t="shared" si="25"/>
        <v>4098.82</v>
      </c>
    </row>
    <row r="663" spans="1:11" ht="85.5" x14ac:dyDescent="0.25">
      <c r="A663" s="9" t="s">
        <v>2093</v>
      </c>
      <c r="B663" s="9" t="s">
        <v>1322</v>
      </c>
      <c r="C663" s="9" t="s">
        <v>2218</v>
      </c>
      <c r="D663" s="10" t="s">
        <v>1323</v>
      </c>
      <c r="E663" s="9" t="s">
        <v>7</v>
      </c>
      <c r="F663" s="34">
        <v>11.4</v>
      </c>
      <c r="G663" s="11">
        <v>183.25</v>
      </c>
      <c r="H663" s="11">
        <v>183.25</v>
      </c>
      <c r="I663" s="12">
        <v>0.2034</v>
      </c>
      <c r="J663" s="13">
        <v>220.52</v>
      </c>
      <c r="K663" s="11">
        <f t="shared" si="25"/>
        <v>2513.9299999999998</v>
      </c>
    </row>
    <row r="664" spans="1:11" ht="85.5" x14ac:dyDescent="0.25">
      <c r="A664" s="9" t="s">
        <v>2094</v>
      </c>
      <c r="B664" s="14" t="s">
        <v>1324</v>
      </c>
      <c r="C664" s="9" t="s">
        <v>2218</v>
      </c>
      <c r="D664" s="10" t="s">
        <v>1325</v>
      </c>
      <c r="E664" s="9" t="s">
        <v>7</v>
      </c>
      <c r="F664" s="34">
        <v>12.4</v>
      </c>
      <c r="G664" s="11">
        <v>126.04</v>
      </c>
      <c r="H664" s="11">
        <v>126.04</v>
      </c>
      <c r="I664" s="12">
        <v>0.2034</v>
      </c>
      <c r="J664" s="13">
        <v>151.68</v>
      </c>
      <c r="K664" s="11">
        <f t="shared" si="25"/>
        <v>1880.83</v>
      </c>
    </row>
    <row r="665" spans="1:11" ht="99.75" x14ac:dyDescent="0.25">
      <c r="A665" s="9" t="s">
        <v>2095</v>
      </c>
      <c r="B665" s="9" t="s">
        <v>404</v>
      </c>
      <c r="C665" s="9" t="s">
        <v>45</v>
      </c>
      <c r="D665" s="10" t="s">
        <v>405</v>
      </c>
      <c r="E665" s="9" t="s">
        <v>7</v>
      </c>
      <c r="F665" s="34">
        <v>143.62</v>
      </c>
      <c r="G665" s="11" t="s">
        <v>406</v>
      </c>
      <c r="H665" s="11" t="s">
        <v>406</v>
      </c>
      <c r="I665" s="12">
        <v>0.2034</v>
      </c>
      <c r="J665" s="13">
        <v>29.39</v>
      </c>
      <c r="K665" s="11">
        <f t="shared" si="25"/>
        <v>4220.99</v>
      </c>
    </row>
    <row r="666" spans="1:11" x14ac:dyDescent="0.25">
      <c r="A666" s="19" t="s">
        <v>2096</v>
      </c>
      <c r="B666" s="22" t="s">
        <v>2097</v>
      </c>
      <c r="C666" s="19"/>
      <c r="D666" s="28"/>
      <c r="E666" s="19"/>
      <c r="F666" s="33"/>
      <c r="G666" s="27"/>
      <c r="H666" s="27"/>
      <c r="I666" s="21"/>
      <c r="J666" s="20"/>
      <c r="K666" s="27">
        <f>SUM(K667:K682)</f>
        <v>49401.760000000002</v>
      </c>
    </row>
    <row r="667" spans="1:11" ht="71.25" x14ac:dyDescent="0.25">
      <c r="A667" s="9" t="s">
        <v>2098</v>
      </c>
      <c r="B667" s="9" t="s">
        <v>364</v>
      </c>
      <c r="C667" s="9" t="s">
        <v>45</v>
      </c>
      <c r="D667" s="10" t="s">
        <v>365</v>
      </c>
      <c r="E667" s="9" t="s">
        <v>1</v>
      </c>
      <c r="F667" s="34">
        <v>194</v>
      </c>
      <c r="G667" s="11" t="s">
        <v>366</v>
      </c>
      <c r="H667" s="11" t="s">
        <v>366</v>
      </c>
      <c r="I667" s="12">
        <v>0.2034</v>
      </c>
      <c r="J667" s="13">
        <v>49.12</v>
      </c>
      <c r="K667" s="11">
        <f t="shared" si="25"/>
        <v>9529.2800000000007</v>
      </c>
    </row>
    <row r="668" spans="1:11" ht="71.25" x14ac:dyDescent="0.25">
      <c r="A668" s="9" t="s">
        <v>2099</v>
      </c>
      <c r="B668" s="9" t="s">
        <v>367</v>
      </c>
      <c r="C668" s="9" t="s">
        <v>45</v>
      </c>
      <c r="D668" s="10" t="s">
        <v>368</v>
      </c>
      <c r="E668" s="9" t="s">
        <v>1</v>
      </c>
      <c r="F668" s="34">
        <v>36</v>
      </c>
      <c r="G668" s="11" t="s">
        <v>369</v>
      </c>
      <c r="H668" s="11" t="s">
        <v>369</v>
      </c>
      <c r="I668" s="12">
        <v>0.2034</v>
      </c>
      <c r="J668" s="13">
        <v>51.9</v>
      </c>
      <c r="K668" s="11">
        <f t="shared" si="25"/>
        <v>1868.4</v>
      </c>
    </row>
    <row r="669" spans="1:11" ht="71.25" x14ac:dyDescent="0.25">
      <c r="A669" s="9" t="s">
        <v>2100</v>
      </c>
      <c r="B669" s="9" t="s">
        <v>351</v>
      </c>
      <c r="C669" s="9" t="s">
        <v>45</v>
      </c>
      <c r="D669" s="10" t="s">
        <v>352</v>
      </c>
      <c r="E669" s="9" t="s">
        <v>1</v>
      </c>
      <c r="F669" s="34">
        <v>6</v>
      </c>
      <c r="G669" s="11" t="s">
        <v>353</v>
      </c>
      <c r="H669" s="11" t="s">
        <v>353</v>
      </c>
      <c r="I669" s="12">
        <v>0.2034</v>
      </c>
      <c r="J669" s="13">
        <v>57.39</v>
      </c>
      <c r="K669" s="11">
        <f t="shared" si="25"/>
        <v>344.34</v>
      </c>
    </row>
    <row r="670" spans="1:11" ht="85.5" x14ac:dyDescent="0.25">
      <c r="A670" s="9" t="s">
        <v>2101</v>
      </c>
      <c r="B670" s="9" t="s">
        <v>371</v>
      </c>
      <c r="C670" s="9" t="s">
        <v>45</v>
      </c>
      <c r="D670" s="10" t="s">
        <v>372</v>
      </c>
      <c r="E670" s="9" t="s">
        <v>1</v>
      </c>
      <c r="F670" s="34">
        <v>8</v>
      </c>
      <c r="G670" s="11" t="s">
        <v>373</v>
      </c>
      <c r="H670" s="11" t="s">
        <v>373</v>
      </c>
      <c r="I670" s="12">
        <v>0.2034</v>
      </c>
      <c r="J670" s="13">
        <v>90.47</v>
      </c>
      <c r="K670" s="11">
        <f t="shared" si="25"/>
        <v>723.76</v>
      </c>
    </row>
    <row r="671" spans="1:11" ht="71.25" x14ac:dyDescent="0.25">
      <c r="A671" s="9" t="s">
        <v>2102</v>
      </c>
      <c r="B671" s="9" t="s">
        <v>348</v>
      </c>
      <c r="C671" s="9" t="s">
        <v>45</v>
      </c>
      <c r="D671" s="10" t="s">
        <v>349</v>
      </c>
      <c r="E671" s="9" t="s">
        <v>1</v>
      </c>
      <c r="F671" s="34">
        <v>40</v>
      </c>
      <c r="G671" s="11" t="s">
        <v>350</v>
      </c>
      <c r="H671" s="11" t="s">
        <v>350</v>
      </c>
      <c r="I671" s="12">
        <v>0.2034</v>
      </c>
      <c r="J671" s="13">
        <v>47</v>
      </c>
      <c r="K671" s="11">
        <f t="shared" si="25"/>
        <v>1880</v>
      </c>
    </row>
    <row r="672" spans="1:11" ht="71.25" x14ac:dyDescent="0.25">
      <c r="A672" s="9" t="s">
        <v>2103</v>
      </c>
      <c r="B672" s="9" t="s">
        <v>354</v>
      </c>
      <c r="C672" s="9" t="s">
        <v>45</v>
      </c>
      <c r="D672" s="10" t="s">
        <v>355</v>
      </c>
      <c r="E672" s="9" t="s">
        <v>1</v>
      </c>
      <c r="F672" s="34">
        <v>13</v>
      </c>
      <c r="G672" s="11" t="s">
        <v>356</v>
      </c>
      <c r="H672" s="11" t="s">
        <v>356</v>
      </c>
      <c r="I672" s="12">
        <v>0.2034</v>
      </c>
      <c r="J672" s="13">
        <v>71.180000000000007</v>
      </c>
      <c r="K672" s="11">
        <f t="shared" si="25"/>
        <v>925.34</v>
      </c>
    </row>
    <row r="673" spans="1:11" ht="71.25" x14ac:dyDescent="0.25">
      <c r="A673" s="9" t="s">
        <v>2104</v>
      </c>
      <c r="B673" s="9" t="s">
        <v>357</v>
      </c>
      <c r="C673" s="9" t="s">
        <v>45</v>
      </c>
      <c r="D673" s="10" t="s">
        <v>358</v>
      </c>
      <c r="E673" s="9" t="s">
        <v>1</v>
      </c>
      <c r="F673" s="34">
        <v>2</v>
      </c>
      <c r="G673" s="11" t="s">
        <v>359</v>
      </c>
      <c r="H673" s="11" t="s">
        <v>359</v>
      </c>
      <c r="I673" s="12">
        <v>0.2034</v>
      </c>
      <c r="J673" s="13">
        <v>95.35</v>
      </c>
      <c r="K673" s="11">
        <f t="shared" si="25"/>
        <v>190.7</v>
      </c>
    </row>
    <row r="674" spans="1:11" ht="71.25" x14ac:dyDescent="0.25">
      <c r="A674" s="9" t="s">
        <v>2105</v>
      </c>
      <c r="B674" s="9" t="s">
        <v>360</v>
      </c>
      <c r="C674" s="9" t="s">
        <v>45</v>
      </c>
      <c r="D674" s="10" t="s">
        <v>361</v>
      </c>
      <c r="E674" s="9" t="s">
        <v>1</v>
      </c>
      <c r="F674" s="34">
        <v>2</v>
      </c>
      <c r="G674" s="11" t="s">
        <v>362</v>
      </c>
      <c r="H674" s="11" t="s">
        <v>362</v>
      </c>
      <c r="I674" s="12">
        <v>0.2034</v>
      </c>
      <c r="J674" s="13">
        <v>126.37</v>
      </c>
      <c r="K674" s="11">
        <f t="shared" si="25"/>
        <v>252.74</v>
      </c>
    </row>
    <row r="675" spans="1:11" ht="42.75" x14ac:dyDescent="0.25">
      <c r="A675" s="9" t="s">
        <v>2106</v>
      </c>
      <c r="B675" s="9" t="s">
        <v>1326</v>
      </c>
      <c r="C675" s="9" t="s">
        <v>2218</v>
      </c>
      <c r="D675" s="10" t="s">
        <v>1327</v>
      </c>
      <c r="E675" s="9" t="s">
        <v>1</v>
      </c>
      <c r="F675" s="34">
        <v>16</v>
      </c>
      <c r="G675" s="11">
        <v>16.87</v>
      </c>
      <c r="H675" s="11">
        <v>16.87</v>
      </c>
      <c r="I675" s="12">
        <v>0.2034</v>
      </c>
      <c r="J675" s="13">
        <v>20.3</v>
      </c>
      <c r="K675" s="11">
        <f t="shared" si="25"/>
        <v>324.8</v>
      </c>
    </row>
    <row r="676" spans="1:11" ht="28.5" x14ac:dyDescent="0.25">
      <c r="A676" s="9" t="s">
        <v>2107</v>
      </c>
      <c r="B676" s="9" t="s">
        <v>1328</v>
      </c>
      <c r="C676" s="9" t="s">
        <v>2218</v>
      </c>
      <c r="D676" s="10" t="s">
        <v>1329</v>
      </c>
      <c r="E676" s="9" t="s">
        <v>1</v>
      </c>
      <c r="F676" s="34">
        <v>29</v>
      </c>
      <c r="G676" s="11">
        <v>50.71</v>
      </c>
      <c r="H676" s="11">
        <v>50.71</v>
      </c>
      <c r="I676" s="12">
        <v>0.2034</v>
      </c>
      <c r="J676" s="13">
        <v>61.02</v>
      </c>
      <c r="K676" s="11">
        <f t="shared" si="25"/>
        <v>1769.58</v>
      </c>
    </row>
    <row r="677" spans="1:11" ht="28.5" x14ac:dyDescent="0.25">
      <c r="A677" s="9" t="s">
        <v>2108</v>
      </c>
      <c r="B677" s="9" t="s">
        <v>1330</v>
      </c>
      <c r="C677" s="9" t="s">
        <v>2218</v>
      </c>
      <c r="D677" s="10" t="s">
        <v>1331</v>
      </c>
      <c r="E677" s="9" t="s">
        <v>1</v>
      </c>
      <c r="F677" s="34">
        <v>20</v>
      </c>
      <c r="G677" s="11">
        <v>113.82999999999998</v>
      </c>
      <c r="H677" s="11">
        <v>113.82999999999998</v>
      </c>
      <c r="I677" s="12">
        <v>0.2034</v>
      </c>
      <c r="J677" s="13">
        <v>136.97999999999999</v>
      </c>
      <c r="K677" s="11">
        <f t="shared" si="25"/>
        <v>2739.6</v>
      </c>
    </row>
    <row r="678" spans="1:11" ht="28.5" x14ac:dyDescent="0.25">
      <c r="A678" s="9" t="s">
        <v>2109</v>
      </c>
      <c r="B678" s="9" t="s">
        <v>1332</v>
      </c>
      <c r="C678" s="9" t="s">
        <v>2218</v>
      </c>
      <c r="D678" s="10" t="s">
        <v>1333</v>
      </c>
      <c r="E678" s="9" t="s">
        <v>1</v>
      </c>
      <c r="F678" s="34">
        <v>95</v>
      </c>
      <c r="G678" s="11">
        <v>113.82999999999998</v>
      </c>
      <c r="H678" s="11">
        <v>113.82999999999998</v>
      </c>
      <c r="I678" s="12">
        <v>0.2034</v>
      </c>
      <c r="J678" s="13">
        <v>136.97999999999999</v>
      </c>
      <c r="K678" s="11">
        <f t="shared" si="25"/>
        <v>13013.1</v>
      </c>
    </row>
    <row r="679" spans="1:11" ht="57" x14ac:dyDescent="0.25">
      <c r="A679" s="9" t="s">
        <v>2110</v>
      </c>
      <c r="B679" s="9" t="s">
        <v>376</v>
      </c>
      <c r="C679" s="9" t="s">
        <v>45</v>
      </c>
      <c r="D679" s="10" t="s">
        <v>377</v>
      </c>
      <c r="E679" s="9" t="s">
        <v>1</v>
      </c>
      <c r="F679" s="34">
        <v>86</v>
      </c>
      <c r="G679" s="11" t="s">
        <v>378</v>
      </c>
      <c r="H679" s="11" t="s">
        <v>378</v>
      </c>
      <c r="I679" s="12">
        <v>0.2034</v>
      </c>
      <c r="J679" s="13">
        <v>43.27</v>
      </c>
      <c r="K679" s="11">
        <f t="shared" si="25"/>
        <v>3721.22</v>
      </c>
    </row>
    <row r="680" spans="1:11" ht="42.75" x14ac:dyDescent="0.25">
      <c r="A680" s="9" t="s">
        <v>2111</v>
      </c>
      <c r="B680" s="9" t="s">
        <v>1334</v>
      </c>
      <c r="C680" s="9" t="s">
        <v>2218</v>
      </c>
      <c r="D680" s="10" t="s">
        <v>1335</v>
      </c>
      <c r="E680" s="9" t="s">
        <v>1</v>
      </c>
      <c r="F680" s="34">
        <v>18</v>
      </c>
      <c r="G680" s="11">
        <v>127.32</v>
      </c>
      <c r="H680" s="11">
        <v>127.32</v>
      </c>
      <c r="I680" s="12">
        <v>0.2034</v>
      </c>
      <c r="J680" s="13">
        <v>153.22</v>
      </c>
      <c r="K680" s="11">
        <f t="shared" si="25"/>
        <v>2757.96</v>
      </c>
    </row>
    <row r="681" spans="1:11" ht="71.25" x14ac:dyDescent="0.25">
      <c r="A681" s="9" t="s">
        <v>2112</v>
      </c>
      <c r="B681" s="9" t="s">
        <v>383</v>
      </c>
      <c r="C681" s="9" t="s">
        <v>45</v>
      </c>
      <c r="D681" s="10" t="s">
        <v>384</v>
      </c>
      <c r="E681" s="9" t="s">
        <v>1</v>
      </c>
      <c r="F681" s="34">
        <v>46</v>
      </c>
      <c r="G681" s="11" t="s">
        <v>385</v>
      </c>
      <c r="H681" s="11" t="s">
        <v>385</v>
      </c>
      <c r="I681" s="12">
        <v>0.2034</v>
      </c>
      <c r="J681" s="13">
        <v>138.82</v>
      </c>
      <c r="K681" s="11">
        <f t="shared" si="25"/>
        <v>6385.72</v>
      </c>
    </row>
    <row r="682" spans="1:11" ht="28.5" x14ac:dyDescent="0.25">
      <c r="A682" s="9" t="s">
        <v>2113</v>
      </c>
      <c r="B682" s="9" t="s">
        <v>1336</v>
      </c>
      <c r="C682" s="9" t="s">
        <v>2218</v>
      </c>
      <c r="D682" s="10" t="s">
        <v>1337</v>
      </c>
      <c r="E682" s="9" t="s">
        <v>1</v>
      </c>
      <c r="F682" s="34">
        <v>18</v>
      </c>
      <c r="G682" s="11">
        <v>137.35</v>
      </c>
      <c r="H682" s="11">
        <v>137.35</v>
      </c>
      <c r="I682" s="12">
        <v>0.2034</v>
      </c>
      <c r="J682" s="13">
        <v>165.29</v>
      </c>
      <c r="K682" s="11">
        <f t="shared" si="25"/>
        <v>2975.22</v>
      </c>
    </row>
    <row r="683" spans="1:11" x14ac:dyDescent="0.25">
      <c r="A683" s="19" t="s">
        <v>2246</v>
      </c>
      <c r="B683" s="22" t="s">
        <v>2247</v>
      </c>
      <c r="C683" s="43"/>
      <c r="D683" s="44"/>
      <c r="E683" s="43"/>
      <c r="F683" s="33"/>
      <c r="G683" s="45"/>
      <c r="H683" s="45"/>
      <c r="I683" s="46"/>
      <c r="J683" s="47"/>
      <c r="K683" s="27">
        <f>SUM(K684:K686)</f>
        <v>99049.62999999999</v>
      </c>
    </row>
    <row r="684" spans="1:11" ht="42.75" x14ac:dyDescent="0.25">
      <c r="A684" s="9" t="s">
        <v>2248</v>
      </c>
      <c r="B684" s="9" t="s">
        <v>984</v>
      </c>
      <c r="C684" s="9" t="s">
        <v>978</v>
      </c>
      <c r="D684" s="10" t="s">
        <v>985</v>
      </c>
      <c r="E684" s="9" t="s">
        <v>1</v>
      </c>
      <c r="F684" s="34">
        <v>1</v>
      </c>
      <c r="G684" s="11">
        <v>66319.878048780505</v>
      </c>
      <c r="H684" s="11">
        <v>66319.878048780505</v>
      </c>
      <c r="I684" s="12">
        <v>0.2034</v>
      </c>
      <c r="J684" s="13">
        <v>79809.34</v>
      </c>
      <c r="K684" s="11">
        <f t="shared" ref="K684:K686" si="26">ROUND(F684*J684,2)</f>
        <v>79809.34</v>
      </c>
    </row>
    <row r="685" spans="1:11" ht="71.25" x14ac:dyDescent="0.25">
      <c r="A685" s="9" t="s">
        <v>2249</v>
      </c>
      <c r="B685" s="9" t="s">
        <v>342</v>
      </c>
      <c r="C685" s="9" t="s">
        <v>45</v>
      </c>
      <c r="D685" s="10" t="s">
        <v>343</v>
      </c>
      <c r="E685" s="9" t="s">
        <v>1</v>
      </c>
      <c r="F685" s="34">
        <v>1</v>
      </c>
      <c r="G685" s="11" t="s">
        <v>344</v>
      </c>
      <c r="H685" s="11" t="s">
        <v>344</v>
      </c>
      <c r="I685" s="12">
        <v>0.2034</v>
      </c>
      <c r="J685" s="13">
        <v>1542.92</v>
      </c>
      <c r="K685" s="11">
        <f t="shared" ref="K685" si="27">ROUND(F685*J685,2)</f>
        <v>1542.92</v>
      </c>
    </row>
    <row r="686" spans="1:11" ht="99.75" x14ac:dyDescent="0.25">
      <c r="A686" s="9" t="s">
        <v>2278</v>
      </c>
      <c r="B686" s="9" t="s">
        <v>2</v>
      </c>
      <c r="C686" s="9" t="s">
        <v>0</v>
      </c>
      <c r="D686" s="10" t="s">
        <v>3</v>
      </c>
      <c r="E686" s="9" t="s">
        <v>1</v>
      </c>
      <c r="F686" s="34">
        <v>1</v>
      </c>
      <c r="G686" s="11">
        <v>14706.14</v>
      </c>
      <c r="H686" s="11">
        <v>14706.14</v>
      </c>
      <c r="I686" s="12">
        <v>0.2034</v>
      </c>
      <c r="J686" s="13">
        <v>17697.37</v>
      </c>
      <c r="K686" s="11">
        <f t="shared" si="26"/>
        <v>17697.37</v>
      </c>
    </row>
    <row r="687" spans="1:11" x14ac:dyDescent="0.25">
      <c r="A687" s="19" t="s">
        <v>30</v>
      </c>
      <c r="B687" s="22" t="s">
        <v>2114</v>
      </c>
      <c r="C687" s="43"/>
      <c r="D687" s="44"/>
      <c r="E687" s="43"/>
      <c r="F687" s="33"/>
      <c r="G687" s="45"/>
      <c r="H687" s="45"/>
      <c r="I687" s="46"/>
      <c r="J687" s="47"/>
      <c r="K687" s="27">
        <f>SUM(K688:K698)/2</f>
        <v>32617.8</v>
      </c>
    </row>
    <row r="688" spans="1:11" x14ac:dyDescent="0.25">
      <c r="A688" s="19" t="s">
        <v>2115</v>
      </c>
      <c r="B688" s="22" t="s">
        <v>2116</v>
      </c>
      <c r="C688" s="43"/>
      <c r="D688" s="44"/>
      <c r="E688" s="43"/>
      <c r="F688" s="33"/>
      <c r="G688" s="45"/>
      <c r="H688" s="45"/>
      <c r="I688" s="46"/>
      <c r="J688" s="47"/>
      <c r="K688" s="27">
        <f>SUM(K689:K694)</f>
        <v>29702.309999999998</v>
      </c>
    </row>
    <row r="689" spans="1:11" ht="114" x14ac:dyDescent="0.25">
      <c r="A689" s="9" t="s">
        <v>2117</v>
      </c>
      <c r="B689" s="9" t="s">
        <v>493</v>
      </c>
      <c r="C689" s="9" t="s">
        <v>45</v>
      </c>
      <c r="D689" s="10" t="s">
        <v>494</v>
      </c>
      <c r="E689" s="9" t="s">
        <v>7</v>
      </c>
      <c r="F689" s="34">
        <v>156</v>
      </c>
      <c r="G689" s="11" t="s">
        <v>495</v>
      </c>
      <c r="H689" s="11" t="s">
        <v>495</v>
      </c>
      <c r="I689" s="12">
        <v>0.2034</v>
      </c>
      <c r="J689" s="13">
        <v>52.87</v>
      </c>
      <c r="K689" s="11">
        <f t="shared" si="25"/>
        <v>8247.7199999999993</v>
      </c>
    </row>
    <row r="690" spans="1:11" s="50" customFormat="1" ht="114" x14ac:dyDescent="0.25">
      <c r="A690" s="9" t="s">
        <v>2118</v>
      </c>
      <c r="B690" s="9" t="s">
        <v>490</v>
      </c>
      <c r="C690" s="9" t="s">
        <v>45</v>
      </c>
      <c r="D690" s="10" t="s">
        <v>491</v>
      </c>
      <c r="E690" s="9" t="s">
        <v>7</v>
      </c>
      <c r="F690" s="34">
        <v>18</v>
      </c>
      <c r="G690" s="11" t="s">
        <v>492</v>
      </c>
      <c r="H690" s="11" t="s">
        <v>492</v>
      </c>
      <c r="I690" s="12">
        <v>0.2034</v>
      </c>
      <c r="J690" s="13">
        <v>32.74</v>
      </c>
      <c r="K690" s="11">
        <f t="shared" si="25"/>
        <v>589.32000000000005</v>
      </c>
    </row>
    <row r="691" spans="1:11" ht="114" x14ac:dyDescent="0.25">
      <c r="A691" s="9" t="s">
        <v>2119</v>
      </c>
      <c r="B691" s="9" t="s">
        <v>1338</v>
      </c>
      <c r="C691" s="9" t="s">
        <v>2218</v>
      </c>
      <c r="D691" s="10" t="s">
        <v>1339</v>
      </c>
      <c r="E691" s="9" t="s">
        <v>7</v>
      </c>
      <c r="F691" s="34">
        <v>140</v>
      </c>
      <c r="G691" s="11">
        <v>79.28</v>
      </c>
      <c r="H691" s="11">
        <v>79.28</v>
      </c>
      <c r="I691" s="12">
        <v>0.2034</v>
      </c>
      <c r="J691" s="13">
        <v>95.41</v>
      </c>
      <c r="K691" s="11">
        <f t="shared" si="25"/>
        <v>13357.4</v>
      </c>
    </row>
    <row r="692" spans="1:11" ht="114" x14ac:dyDescent="0.25">
      <c r="A692" s="9" t="s">
        <v>2120</v>
      </c>
      <c r="B692" s="9" t="s">
        <v>496</v>
      </c>
      <c r="C692" s="9" t="s">
        <v>45</v>
      </c>
      <c r="D692" s="10" t="s">
        <v>497</v>
      </c>
      <c r="E692" s="9" t="s">
        <v>7</v>
      </c>
      <c r="F692" s="34">
        <v>16</v>
      </c>
      <c r="G692" s="11" t="s">
        <v>498</v>
      </c>
      <c r="H692" s="11" t="s">
        <v>498</v>
      </c>
      <c r="I692" s="12">
        <v>0.2034</v>
      </c>
      <c r="J692" s="13">
        <v>82.35</v>
      </c>
      <c r="K692" s="11">
        <f t="shared" si="25"/>
        <v>1317.6</v>
      </c>
    </row>
    <row r="693" spans="1:11" ht="114" customHeight="1" x14ac:dyDescent="0.25">
      <c r="A693" s="9" t="s">
        <v>2274</v>
      </c>
      <c r="B693" s="48" t="s">
        <v>499</v>
      </c>
      <c r="C693" s="9" t="s">
        <v>45</v>
      </c>
      <c r="D693" s="10" t="s">
        <v>500</v>
      </c>
      <c r="E693" s="9" t="s">
        <v>7</v>
      </c>
      <c r="F693" s="34">
        <v>18</v>
      </c>
      <c r="G693" s="11" t="s">
        <v>501</v>
      </c>
      <c r="H693" s="11" t="s">
        <v>501</v>
      </c>
      <c r="I693" s="12">
        <v>0.2034</v>
      </c>
      <c r="J693" s="13">
        <v>68.3</v>
      </c>
      <c r="K693" s="11">
        <f t="shared" ref="K693" si="28">ROUND(F693*J693,2)</f>
        <v>1229.4000000000001</v>
      </c>
    </row>
    <row r="694" spans="1:11" ht="128.25" x14ac:dyDescent="0.25">
      <c r="A694" s="9" t="s">
        <v>2121</v>
      </c>
      <c r="B694" s="9" t="s">
        <v>214</v>
      </c>
      <c r="C694" s="9" t="s">
        <v>45</v>
      </c>
      <c r="D694" s="10" t="s">
        <v>215</v>
      </c>
      <c r="E694" s="9" t="s">
        <v>13</v>
      </c>
      <c r="F694" s="34">
        <v>257.44</v>
      </c>
      <c r="G694" s="11" t="s">
        <v>216</v>
      </c>
      <c r="H694" s="11" t="s">
        <v>216</v>
      </c>
      <c r="I694" s="12">
        <v>0.2034</v>
      </c>
      <c r="J694" s="13">
        <v>19.27</v>
      </c>
      <c r="K694" s="11">
        <f t="shared" ref="K694:K757" si="29">ROUND(F694*J694,2)</f>
        <v>4960.87</v>
      </c>
    </row>
    <row r="695" spans="1:11" x14ac:dyDescent="0.25">
      <c r="A695" s="19" t="s">
        <v>2122</v>
      </c>
      <c r="B695" s="22" t="s">
        <v>2123</v>
      </c>
      <c r="C695" s="19"/>
      <c r="D695" s="28"/>
      <c r="E695" s="19"/>
      <c r="F695" s="33"/>
      <c r="G695" s="27"/>
      <c r="H695" s="27"/>
      <c r="I695" s="21"/>
      <c r="J695" s="20"/>
      <c r="K695" s="27">
        <f>SUM(K696:K698)</f>
        <v>2915.4900000000002</v>
      </c>
    </row>
    <row r="696" spans="1:11" ht="71.25" x14ac:dyDescent="0.25">
      <c r="A696" s="9" t="s">
        <v>2124</v>
      </c>
      <c r="B696" s="9" t="s">
        <v>480</v>
      </c>
      <c r="C696" s="9" t="s">
        <v>45</v>
      </c>
      <c r="D696" s="10" t="s">
        <v>481</v>
      </c>
      <c r="E696" s="9" t="s">
        <v>7</v>
      </c>
      <c r="F696" s="34">
        <v>55</v>
      </c>
      <c r="G696" s="11" t="s">
        <v>482</v>
      </c>
      <c r="H696" s="11" t="s">
        <v>482</v>
      </c>
      <c r="I696" s="12">
        <v>0.2034</v>
      </c>
      <c r="J696" s="13">
        <v>26.19</v>
      </c>
      <c r="K696" s="11">
        <f t="shared" si="29"/>
        <v>1440.45</v>
      </c>
    </row>
    <row r="697" spans="1:11" ht="85.5" x14ac:dyDescent="0.25">
      <c r="A697" s="9" t="s">
        <v>2125</v>
      </c>
      <c r="B697" s="9" t="s">
        <v>655</v>
      </c>
      <c r="C697" s="9" t="s">
        <v>45</v>
      </c>
      <c r="D697" s="10" t="s">
        <v>656</v>
      </c>
      <c r="E697" s="9" t="s">
        <v>1</v>
      </c>
      <c r="F697" s="34">
        <v>105</v>
      </c>
      <c r="G697" s="11" t="s">
        <v>436</v>
      </c>
      <c r="H697" s="11" t="s">
        <v>436</v>
      </c>
      <c r="I697" s="12">
        <v>0.2034</v>
      </c>
      <c r="J697" s="13">
        <v>11.08</v>
      </c>
      <c r="K697" s="11">
        <f t="shared" si="29"/>
        <v>1163.4000000000001</v>
      </c>
    </row>
    <row r="698" spans="1:11" ht="85.5" x14ac:dyDescent="0.25">
      <c r="A698" s="9" t="s">
        <v>2126</v>
      </c>
      <c r="B698" s="9" t="s">
        <v>734</v>
      </c>
      <c r="C698" s="9" t="s">
        <v>45</v>
      </c>
      <c r="D698" s="10" t="s">
        <v>735</v>
      </c>
      <c r="E698" s="9" t="s">
        <v>1</v>
      </c>
      <c r="F698" s="34">
        <v>21</v>
      </c>
      <c r="G698" s="11" t="s">
        <v>736</v>
      </c>
      <c r="H698" s="11" t="s">
        <v>736</v>
      </c>
      <c r="I698" s="12">
        <v>0.2034</v>
      </c>
      <c r="J698" s="13">
        <v>14.84</v>
      </c>
      <c r="K698" s="11">
        <f t="shared" si="29"/>
        <v>311.64</v>
      </c>
    </row>
    <row r="699" spans="1:11" x14ac:dyDescent="0.25">
      <c r="A699" s="19" t="s">
        <v>31</v>
      </c>
      <c r="B699" s="22" t="s">
        <v>2127</v>
      </c>
      <c r="C699" s="19"/>
      <c r="D699" s="28"/>
      <c r="E699" s="19"/>
      <c r="F699" s="33"/>
      <c r="G699" s="27"/>
      <c r="H699" s="27"/>
      <c r="I699" s="21"/>
      <c r="J699" s="20"/>
      <c r="K699" s="27">
        <f>SUM(K700:K731)/2</f>
        <v>149649.15000000005</v>
      </c>
    </row>
    <row r="700" spans="1:11" x14ac:dyDescent="0.25">
      <c r="A700" s="19" t="s">
        <v>2128</v>
      </c>
      <c r="B700" s="22" t="s">
        <v>2129</v>
      </c>
      <c r="C700" s="19"/>
      <c r="D700" s="28"/>
      <c r="E700" s="19"/>
      <c r="F700" s="33"/>
      <c r="G700" s="27"/>
      <c r="H700" s="27"/>
      <c r="I700" s="21"/>
      <c r="J700" s="20"/>
      <c r="K700" s="27">
        <f>SUM(K701:K703)</f>
        <v>30433.47</v>
      </c>
    </row>
    <row r="701" spans="1:11" ht="28.5" x14ac:dyDescent="0.25">
      <c r="A701" s="9" t="s">
        <v>2130</v>
      </c>
      <c r="B701" s="9" t="s">
        <v>1340</v>
      </c>
      <c r="C701" s="9" t="s">
        <v>2218</v>
      </c>
      <c r="D701" s="10" t="s">
        <v>1341</v>
      </c>
      <c r="E701" s="9" t="s">
        <v>1</v>
      </c>
      <c r="F701" s="34">
        <v>5</v>
      </c>
      <c r="G701" s="11">
        <v>3199.9800000000005</v>
      </c>
      <c r="H701" s="11">
        <v>3199.9800000000005</v>
      </c>
      <c r="I701" s="12">
        <v>0.2034</v>
      </c>
      <c r="J701" s="13">
        <v>3850.86</v>
      </c>
      <c r="K701" s="11">
        <f t="shared" si="29"/>
        <v>19254.3</v>
      </c>
    </row>
    <row r="702" spans="1:11" ht="57" x14ac:dyDescent="0.25">
      <c r="A702" s="9" t="s">
        <v>2131</v>
      </c>
      <c r="B702" s="9" t="s">
        <v>437</v>
      </c>
      <c r="C702" s="9" t="s">
        <v>45</v>
      </c>
      <c r="D702" s="10" t="s">
        <v>438</v>
      </c>
      <c r="E702" s="9" t="s">
        <v>1</v>
      </c>
      <c r="F702" s="34">
        <v>10</v>
      </c>
      <c r="G702" s="11" t="s">
        <v>439</v>
      </c>
      <c r="H702" s="11" t="s">
        <v>439</v>
      </c>
      <c r="I702" s="12">
        <v>0.2034</v>
      </c>
      <c r="J702" s="13">
        <v>952.82</v>
      </c>
      <c r="K702" s="11">
        <f t="shared" si="29"/>
        <v>9528.2000000000007</v>
      </c>
    </row>
    <row r="703" spans="1:11" ht="57" x14ac:dyDescent="0.25">
      <c r="A703" s="9" t="s">
        <v>2132</v>
      </c>
      <c r="B703" s="9" t="s">
        <v>443</v>
      </c>
      <c r="C703" s="9" t="s">
        <v>45</v>
      </c>
      <c r="D703" s="10" t="s">
        <v>444</v>
      </c>
      <c r="E703" s="9" t="s">
        <v>1</v>
      </c>
      <c r="F703" s="34">
        <v>1</v>
      </c>
      <c r="G703" s="11" t="s">
        <v>445</v>
      </c>
      <c r="H703" s="11" t="s">
        <v>445</v>
      </c>
      <c r="I703" s="12">
        <v>0.2034</v>
      </c>
      <c r="J703" s="13">
        <v>1650.97</v>
      </c>
      <c r="K703" s="11">
        <f t="shared" si="29"/>
        <v>1650.97</v>
      </c>
    </row>
    <row r="704" spans="1:11" x14ac:dyDescent="0.25">
      <c r="A704" s="19" t="s">
        <v>2133</v>
      </c>
      <c r="B704" s="22" t="s">
        <v>2134</v>
      </c>
      <c r="C704" s="19"/>
      <c r="D704" s="28"/>
      <c r="E704" s="19"/>
      <c r="F704" s="33"/>
      <c r="G704" s="27"/>
      <c r="H704" s="27"/>
      <c r="I704" s="21"/>
      <c r="J704" s="20"/>
      <c r="K704" s="27">
        <f>K705</f>
        <v>55781.26</v>
      </c>
    </row>
    <row r="705" spans="1:11" ht="71.25" x14ac:dyDescent="0.25">
      <c r="A705" s="9" t="s">
        <v>2135</v>
      </c>
      <c r="B705" s="9" t="s">
        <v>434</v>
      </c>
      <c r="C705" s="9" t="s">
        <v>45</v>
      </c>
      <c r="D705" s="10" t="s">
        <v>435</v>
      </c>
      <c r="E705" s="9" t="s">
        <v>7</v>
      </c>
      <c r="F705" s="34">
        <v>5034.41</v>
      </c>
      <c r="G705" s="11" t="s">
        <v>436</v>
      </c>
      <c r="H705" s="11" t="s">
        <v>436</v>
      </c>
      <c r="I705" s="12">
        <v>0.2034</v>
      </c>
      <c r="J705" s="13">
        <v>11.08</v>
      </c>
      <c r="K705" s="11">
        <f t="shared" si="29"/>
        <v>55781.26</v>
      </c>
    </row>
    <row r="706" spans="1:11" x14ac:dyDescent="0.25">
      <c r="A706" s="19" t="s">
        <v>2136</v>
      </c>
      <c r="B706" s="22" t="s">
        <v>1881</v>
      </c>
      <c r="C706" s="19"/>
      <c r="D706" s="28"/>
      <c r="E706" s="19"/>
      <c r="F706" s="33"/>
      <c r="G706" s="27"/>
      <c r="H706" s="27"/>
      <c r="I706" s="21"/>
      <c r="J706" s="20"/>
      <c r="K706" s="27">
        <f>SUM(K707:K715)</f>
        <v>8702.3700000000008</v>
      </c>
    </row>
    <row r="707" spans="1:11" ht="42.75" x14ac:dyDescent="0.25">
      <c r="A707" s="9" t="s">
        <v>2137</v>
      </c>
      <c r="B707" s="9" t="s">
        <v>440</v>
      </c>
      <c r="C707" s="9" t="s">
        <v>45</v>
      </c>
      <c r="D707" s="10" t="s">
        <v>441</v>
      </c>
      <c r="E707" s="9" t="s">
        <v>1</v>
      </c>
      <c r="F707" s="34">
        <v>56</v>
      </c>
      <c r="G707" s="11" t="s">
        <v>442</v>
      </c>
      <c r="H707" s="11" t="s">
        <v>442</v>
      </c>
      <c r="I707" s="12">
        <v>0.2034</v>
      </c>
      <c r="J707" s="13">
        <v>64.12</v>
      </c>
      <c r="K707" s="11">
        <f t="shared" si="29"/>
        <v>3590.72</v>
      </c>
    </row>
    <row r="708" spans="1:11" ht="85.5" x14ac:dyDescent="0.25">
      <c r="A708" s="9" t="s">
        <v>2138</v>
      </c>
      <c r="B708" s="9" t="s">
        <v>286</v>
      </c>
      <c r="C708" s="9" t="s">
        <v>45</v>
      </c>
      <c r="D708" s="10" t="s">
        <v>287</v>
      </c>
      <c r="E708" s="9" t="s">
        <v>1</v>
      </c>
      <c r="F708" s="34">
        <v>9</v>
      </c>
      <c r="G708" s="11" t="s">
        <v>288</v>
      </c>
      <c r="H708" s="11" t="s">
        <v>288</v>
      </c>
      <c r="I708" s="12">
        <v>0.2034</v>
      </c>
      <c r="J708" s="13">
        <v>49.87</v>
      </c>
      <c r="K708" s="11">
        <f t="shared" si="29"/>
        <v>448.83</v>
      </c>
    </row>
    <row r="709" spans="1:11" ht="85.5" x14ac:dyDescent="0.25">
      <c r="A709" s="9" t="s">
        <v>2139</v>
      </c>
      <c r="B709" s="9" t="s">
        <v>286</v>
      </c>
      <c r="C709" s="9" t="s">
        <v>45</v>
      </c>
      <c r="D709" s="10" t="s">
        <v>287</v>
      </c>
      <c r="E709" s="9" t="s">
        <v>1</v>
      </c>
      <c r="F709" s="34">
        <v>4</v>
      </c>
      <c r="G709" s="11" t="s">
        <v>288</v>
      </c>
      <c r="H709" s="11" t="s">
        <v>288</v>
      </c>
      <c r="I709" s="12">
        <v>0.2034</v>
      </c>
      <c r="J709" s="13">
        <v>49.87</v>
      </c>
      <c r="K709" s="11">
        <f t="shared" si="29"/>
        <v>199.48</v>
      </c>
    </row>
    <row r="710" spans="1:11" ht="71.25" x14ac:dyDescent="0.25">
      <c r="A710" s="9" t="s">
        <v>2140</v>
      </c>
      <c r="B710" s="9" t="s">
        <v>279</v>
      </c>
      <c r="C710" s="9" t="s">
        <v>45</v>
      </c>
      <c r="D710" s="10" t="s">
        <v>280</v>
      </c>
      <c r="E710" s="9" t="s">
        <v>1</v>
      </c>
      <c r="F710" s="34">
        <v>1</v>
      </c>
      <c r="G710" s="11" t="s">
        <v>281</v>
      </c>
      <c r="H710" s="11" t="s">
        <v>281</v>
      </c>
      <c r="I710" s="12">
        <v>0.2034</v>
      </c>
      <c r="J710" s="13">
        <v>32.840000000000003</v>
      </c>
      <c r="K710" s="11">
        <f t="shared" si="29"/>
        <v>32.840000000000003</v>
      </c>
    </row>
    <row r="711" spans="1:11" ht="99.75" x14ac:dyDescent="0.25">
      <c r="A711" s="9" t="s">
        <v>2141</v>
      </c>
      <c r="B711" s="9" t="s">
        <v>660</v>
      </c>
      <c r="C711" s="9" t="s">
        <v>45</v>
      </c>
      <c r="D711" s="10" t="s">
        <v>661</v>
      </c>
      <c r="E711" s="9" t="s">
        <v>1</v>
      </c>
      <c r="F711" s="34">
        <v>2</v>
      </c>
      <c r="G711" s="11" t="s">
        <v>662</v>
      </c>
      <c r="H711" s="11" t="s">
        <v>662</v>
      </c>
      <c r="I711" s="12">
        <v>0.2034</v>
      </c>
      <c r="J711" s="13">
        <v>58.8</v>
      </c>
      <c r="K711" s="11">
        <f t="shared" si="29"/>
        <v>117.6</v>
      </c>
    </row>
    <row r="712" spans="1:11" ht="99.75" x14ac:dyDescent="0.25">
      <c r="A712" s="9" t="s">
        <v>2142</v>
      </c>
      <c r="B712" s="9" t="s">
        <v>676</v>
      </c>
      <c r="C712" s="9" t="s">
        <v>45</v>
      </c>
      <c r="D712" s="10" t="s">
        <v>677</v>
      </c>
      <c r="E712" s="9" t="s">
        <v>1</v>
      </c>
      <c r="F712" s="34">
        <v>38</v>
      </c>
      <c r="G712" s="11" t="s">
        <v>363</v>
      </c>
      <c r="H712" s="11" t="s">
        <v>363</v>
      </c>
      <c r="I712" s="12">
        <v>0.2034</v>
      </c>
      <c r="J712" s="13">
        <v>59.12</v>
      </c>
      <c r="K712" s="11">
        <f t="shared" si="29"/>
        <v>2246.56</v>
      </c>
    </row>
    <row r="713" spans="1:11" ht="99.75" x14ac:dyDescent="0.25">
      <c r="A713" s="9" t="s">
        <v>2143</v>
      </c>
      <c r="B713" s="9" t="s">
        <v>676</v>
      </c>
      <c r="C713" s="9" t="s">
        <v>45</v>
      </c>
      <c r="D713" s="10" t="s">
        <v>677</v>
      </c>
      <c r="E713" s="9" t="s">
        <v>1</v>
      </c>
      <c r="F713" s="34">
        <v>8</v>
      </c>
      <c r="G713" s="11" t="s">
        <v>363</v>
      </c>
      <c r="H713" s="11" t="s">
        <v>363</v>
      </c>
      <c r="I713" s="12">
        <v>0.2034</v>
      </c>
      <c r="J713" s="13">
        <v>59.12</v>
      </c>
      <c r="K713" s="11">
        <f t="shared" si="29"/>
        <v>472.96</v>
      </c>
    </row>
    <row r="714" spans="1:11" ht="99.75" x14ac:dyDescent="0.25">
      <c r="A714" s="9" t="s">
        <v>2144</v>
      </c>
      <c r="B714" s="9" t="s">
        <v>681</v>
      </c>
      <c r="C714" s="9" t="s">
        <v>45</v>
      </c>
      <c r="D714" s="10" t="s">
        <v>682</v>
      </c>
      <c r="E714" s="9" t="s">
        <v>1</v>
      </c>
      <c r="F714" s="34">
        <v>8</v>
      </c>
      <c r="G714" s="11" t="s">
        <v>683</v>
      </c>
      <c r="H714" s="11" t="s">
        <v>683</v>
      </c>
      <c r="I714" s="12">
        <v>0.2034</v>
      </c>
      <c r="J714" s="13">
        <v>119.68</v>
      </c>
      <c r="K714" s="11">
        <f t="shared" si="29"/>
        <v>957.44</v>
      </c>
    </row>
    <row r="715" spans="1:11" ht="99.75" x14ac:dyDescent="0.25">
      <c r="A715" s="9" t="s">
        <v>2145</v>
      </c>
      <c r="B715" s="9" t="s">
        <v>690</v>
      </c>
      <c r="C715" s="9" t="s">
        <v>45</v>
      </c>
      <c r="D715" s="10" t="s">
        <v>691</v>
      </c>
      <c r="E715" s="9" t="s">
        <v>1</v>
      </c>
      <c r="F715" s="34">
        <v>18</v>
      </c>
      <c r="G715" s="11" t="s">
        <v>692</v>
      </c>
      <c r="H715" s="11" t="s">
        <v>692</v>
      </c>
      <c r="I715" s="12">
        <v>0.2034</v>
      </c>
      <c r="J715" s="13">
        <v>35.33</v>
      </c>
      <c r="K715" s="11">
        <f t="shared" si="29"/>
        <v>635.94000000000005</v>
      </c>
    </row>
    <row r="716" spans="1:11" x14ac:dyDescent="0.25">
      <c r="A716" s="19" t="s">
        <v>2146</v>
      </c>
      <c r="B716" s="22" t="s">
        <v>2147</v>
      </c>
      <c r="C716" s="19"/>
      <c r="D716" s="28"/>
      <c r="E716" s="19"/>
      <c r="F716" s="33"/>
      <c r="G716" s="27"/>
      <c r="H716" s="27"/>
      <c r="I716" s="21"/>
      <c r="J716" s="20"/>
      <c r="K716" s="27">
        <f>SUM(K717:K720)</f>
        <v>7011.62</v>
      </c>
    </row>
    <row r="717" spans="1:11" ht="57" x14ac:dyDescent="0.25">
      <c r="A717" s="9" t="s">
        <v>2148</v>
      </c>
      <c r="B717" s="9" t="s">
        <v>1342</v>
      </c>
      <c r="C717" s="9" t="s">
        <v>2218</v>
      </c>
      <c r="D717" s="10" t="s">
        <v>1343</v>
      </c>
      <c r="E717" s="9" t="s">
        <v>1</v>
      </c>
      <c r="F717" s="34">
        <v>6</v>
      </c>
      <c r="G717" s="11">
        <v>489.36</v>
      </c>
      <c r="H717" s="11">
        <v>489.36</v>
      </c>
      <c r="I717" s="12">
        <v>0.2034</v>
      </c>
      <c r="J717" s="13">
        <v>588.9</v>
      </c>
      <c r="K717" s="11">
        <f t="shared" si="29"/>
        <v>3533.4</v>
      </c>
    </row>
    <row r="718" spans="1:11" ht="57" x14ac:dyDescent="0.25">
      <c r="A718" s="9" t="s">
        <v>2149</v>
      </c>
      <c r="B718" s="9" t="s">
        <v>425</v>
      </c>
      <c r="C718" s="9" t="s">
        <v>45</v>
      </c>
      <c r="D718" s="10" t="s">
        <v>426</v>
      </c>
      <c r="E718" s="9" t="s">
        <v>1</v>
      </c>
      <c r="F718" s="34">
        <v>2</v>
      </c>
      <c r="G718" s="11" t="s">
        <v>427</v>
      </c>
      <c r="H718" s="11" t="s">
        <v>427</v>
      </c>
      <c r="I718" s="12">
        <v>0.2034</v>
      </c>
      <c r="J718" s="13">
        <v>537.97</v>
      </c>
      <c r="K718" s="11">
        <f t="shared" si="29"/>
        <v>1075.94</v>
      </c>
    </row>
    <row r="719" spans="1:11" ht="99.75" x14ac:dyDescent="0.25">
      <c r="A719" s="9" t="s">
        <v>2150</v>
      </c>
      <c r="B719" s="9" t="s">
        <v>428</v>
      </c>
      <c r="C719" s="9" t="s">
        <v>45</v>
      </c>
      <c r="D719" s="10" t="s">
        <v>429</v>
      </c>
      <c r="E719" s="9" t="s">
        <v>1</v>
      </c>
      <c r="F719" s="34">
        <v>3</v>
      </c>
      <c r="G719" s="11" t="s">
        <v>430</v>
      </c>
      <c r="H719" s="11" t="s">
        <v>430</v>
      </c>
      <c r="I719" s="12">
        <v>0.2034</v>
      </c>
      <c r="J719" s="13">
        <v>745.57</v>
      </c>
      <c r="K719" s="11">
        <f t="shared" si="29"/>
        <v>2236.71</v>
      </c>
    </row>
    <row r="720" spans="1:11" ht="57" x14ac:dyDescent="0.25">
      <c r="A720" s="9" t="s">
        <v>2151</v>
      </c>
      <c r="B720" s="9" t="s">
        <v>422</v>
      </c>
      <c r="C720" s="9" t="s">
        <v>45</v>
      </c>
      <c r="D720" s="10" t="s">
        <v>423</v>
      </c>
      <c r="E720" s="9" t="s">
        <v>1</v>
      </c>
      <c r="F720" s="34">
        <v>3</v>
      </c>
      <c r="G720" s="11" t="s">
        <v>424</v>
      </c>
      <c r="H720" s="11" t="s">
        <v>424</v>
      </c>
      <c r="I720" s="12">
        <v>0.2034</v>
      </c>
      <c r="J720" s="13">
        <v>55.19</v>
      </c>
      <c r="K720" s="11">
        <f t="shared" si="29"/>
        <v>165.57</v>
      </c>
    </row>
    <row r="721" spans="1:11" x14ac:dyDescent="0.25">
      <c r="A721" s="19" t="s">
        <v>2152</v>
      </c>
      <c r="B721" s="22" t="s">
        <v>2153</v>
      </c>
      <c r="C721" s="19"/>
      <c r="D721" s="28"/>
      <c r="E721" s="19"/>
      <c r="F721" s="33"/>
      <c r="G721" s="27"/>
      <c r="H721" s="27"/>
      <c r="I721" s="21"/>
      <c r="J721" s="20"/>
      <c r="K721" s="27">
        <f>SUM(K722:K731)</f>
        <v>47720.43</v>
      </c>
    </row>
    <row r="722" spans="1:11" ht="85.5" x14ac:dyDescent="0.25">
      <c r="A722" s="9" t="s">
        <v>2154</v>
      </c>
      <c r="B722" s="9" t="s">
        <v>222</v>
      </c>
      <c r="C722" s="9" t="s">
        <v>45</v>
      </c>
      <c r="D722" s="10" t="s">
        <v>223</v>
      </c>
      <c r="E722" s="9" t="s">
        <v>7</v>
      </c>
      <c r="F722" s="34">
        <v>167.49</v>
      </c>
      <c r="G722" s="11" t="s">
        <v>224</v>
      </c>
      <c r="H722" s="11" t="s">
        <v>224</v>
      </c>
      <c r="I722" s="12">
        <v>0.2034</v>
      </c>
      <c r="J722" s="13">
        <v>26.53</v>
      </c>
      <c r="K722" s="11">
        <f t="shared" si="29"/>
        <v>4443.51</v>
      </c>
    </row>
    <row r="723" spans="1:11" ht="85.5" x14ac:dyDescent="0.25">
      <c r="A723" s="9" t="s">
        <v>2155</v>
      </c>
      <c r="B723" s="9" t="s">
        <v>222</v>
      </c>
      <c r="C723" s="9" t="s">
        <v>45</v>
      </c>
      <c r="D723" s="10" t="s">
        <v>223</v>
      </c>
      <c r="E723" s="9" t="s">
        <v>7</v>
      </c>
      <c r="F723" s="34">
        <v>106.19</v>
      </c>
      <c r="G723" s="11" t="s">
        <v>224</v>
      </c>
      <c r="H723" s="11" t="s">
        <v>224</v>
      </c>
      <c r="I723" s="12">
        <v>0.2034</v>
      </c>
      <c r="J723" s="13">
        <v>26.53</v>
      </c>
      <c r="K723" s="11">
        <f t="shared" si="29"/>
        <v>2817.22</v>
      </c>
    </row>
    <row r="724" spans="1:11" ht="85.5" x14ac:dyDescent="0.25">
      <c r="A724" s="9" t="s">
        <v>2156</v>
      </c>
      <c r="B724" s="9" t="s">
        <v>225</v>
      </c>
      <c r="C724" s="9" t="s">
        <v>45</v>
      </c>
      <c r="D724" s="10" t="s">
        <v>226</v>
      </c>
      <c r="E724" s="9" t="s">
        <v>7</v>
      </c>
      <c r="F724" s="34">
        <v>9.9</v>
      </c>
      <c r="G724" s="11" t="s">
        <v>227</v>
      </c>
      <c r="H724" s="11" t="s">
        <v>227</v>
      </c>
      <c r="I724" s="12">
        <v>0.2034</v>
      </c>
      <c r="J724" s="13">
        <v>30.09</v>
      </c>
      <c r="K724" s="11">
        <f t="shared" si="29"/>
        <v>297.89</v>
      </c>
    </row>
    <row r="725" spans="1:11" ht="85.5" x14ac:dyDescent="0.25">
      <c r="A725" s="9" t="s">
        <v>2157</v>
      </c>
      <c r="B725" s="9" t="s">
        <v>1324</v>
      </c>
      <c r="C725" s="9" t="s">
        <v>2218</v>
      </c>
      <c r="D725" s="10" t="s">
        <v>1325</v>
      </c>
      <c r="E725" s="9" t="s">
        <v>7</v>
      </c>
      <c r="F725" s="34">
        <v>25.4</v>
      </c>
      <c r="G725" s="11">
        <v>126.04</v>
      </c>
      <c r="H725" s="11">
        <v>126.04</v>
      </c>
      <c r="I725" s="12">
        <v>0.2034</v>
      </c>
      <c r="J725" s="13">
        <v>151.68</v>
      </c>
      <c r="K725" s="11">
        <f t="shared" si="29"/>
        <v>3852.67</v>
      </c>
    </row>
    <row r="726" spans="1:11" ht="85.5" x14ac:dyDescent="0.25">
      <c r="A726" s="9" t="s">
        <v>2158</v>
      </c>
      <c r="B726" s="9" t="s">
        <v>1320</v>
      </c>
      <c r="C726" s="9" t="s">
        <v>2218</v>
      </c>
      <c r="D726" s="10" t="s">
        <v>1321</v>
      </c>
      <c r="E726" s="9" t="s">
        <v>7</v>
      </c>
      <c r="F726" s="34">
        <v>113.4</v>
      </c>
      <c r="G726" s="11">
        <v>157.69</v>
      </c>
      <c r="H726" s="11">
        <v>157.69</v>
      </c>
      <c r="I726" s="12">
        <v>0.2034</v>
      </c>
      <c r="J726" s="13">
        <v>189.76</v>
      </c>
      <c r="K726" s="11">
        <f t="shared" si="29"/>
        <v>21518.78</v>
      </c>
    </row>
    <row r="727" spans="1:11" ht="71.25" x14ac:dyDescent="0.25">
      <c r="A727" s="9" t="s">
        <v>2159</v>
      </c>
      <c r="B727" s="9" t="s">
        <v>1344</v>
      </c>
      <c r="C727" s="9" t="s">
        <v>2218</v>
      </c>
      <c r="D727" s="10" t="s">
        <v>2275</v>
      </c>
      <c r="E727" s="9" t="s">
        <v>7</v>
      </c>
      <c r="F727" s="34">
        <v>3.7</v>
      </c>
      <c r="G727" s="11">
        <v>34.590000000000003</v>
      </c>
      <c r="H727" s="11">
        <v>34.590000000000003</v>
      </c>
      <c r="I727" s="12">
        <v>0.2034</v>
      </c>
      <c r="J727" s="13">
        <v>41.63</v>
      </c>
      <c r="K727" s="11">
        <f t="shared" si="29"/>
        <v>154.03</v>
      </c>
    </row>
    <row r="728" spans="1:11" ht="71.25" x14ac:dyDescent="0.25">
      <c r="A728" s="9" t="s">
        <v>2160</v>
      </c>
      <c r="B728" s="9" t="s">
        <v>1307</v>
      </c>
      <c r="C728" s="9" t="s">
        <v>2218</v>
      </c>
      <c r="D728" s="10" t="s">
        <v>1308</v>
      </c>
      <c r="E728" s="9" t="s">
        <v>7</v>
      </c>
      <c r="F728" s="34">
        <v>32.4</v>
      </c>
      <c r="G728" s="11">
        <v>39.21</v>
      </c>
      <c r="H728" s="11">
        <v>39.21</v>
      </c>
      <c r="I728" s="12">
        <v>0.2034</v>
      </c>
      <c r="J728" s="13">
        <v>47.19</v>
      </c>
      <c r="K728" s="11">
        <f t="shared" si="29"/>
        <v>1528.96</v>
      </c>
    </row>
    <row r="729" spans="1:11" ht="57" x14ac:dyDescent="0.25">
      <c r="A729" s="9" t="s">
        <v>2161</v>
      </c>
      <c r="B729" s="9" t="s">
        <v>1309</v>
      </c>
      <c r="C729" s="9" t="s">
        <v>2218</v>
      </c>
      <c r="D729" s="10" t="s">
        <v>1310</v>
      </c>
      <c r="E729" s="9" t="s">
        <v>7</v>
      </c>
      <c r="F729" s="34">
        <v>128.9</v>
      </c>
      <c r="G729" s="11">
        <v>53.13</v>
      </c>
      <c r="H729" s="11">
        <v>53.13</v>
      </c>
      <c r="I729" s="12">
        <v>0.2034</v>
      </c>
      <c r="J729" s="13">
        <v>63.94</v>
      </c>
      <c r="K729" s="11">
        <f t="shared" si="29"/>
        <v>8241.8700000000008</v>
      </c>
    </row>
    <row r="730" spans="1:11" ht="57" x14ac:dyDescent="0.25">
      <c r="A730" s="9" t="s">
        <v>2162</v>
      </c>
      <c r="B730" s="9" t="s">
        <v>1311</v>
      </c>
      <c r="C730" s="9" t="s">
        <v>2218</v>
      </c>
      <c r="D730" s="10" t="s">
        <v>1312</v>
      </c>
      <c r="E730" s="9" t="s">
        <v>7</v>
      </c>
      <c r="F730" s="34">
        <v>33.1</v>
      </c>
      <c r="G730" s="11">
        <v>46.730000000000004</v>
      </c>
      <c r="H730" s="11">
        <v>46.730000000000004</v>
      </c>
      <c r="I730" s="12">
        <v>0.2034</v>
      </c>
      <c r="J730" s="13">
        <v>56.23</v>
      </c>
      <c r="K730" s="11">
        <f t="shared" si="29"/>
        <v>1861.21</v>
      </c>
    </row>
    <row r="731" spans="1:11" ht="57" x14ac:dyDescent="0.25">
      <c r="A731" s="9" t="s">
        <v>2163</v>
      </c>
      <c r="B731" s="9" t="s">
        <v>1313</v>
      </c>
      <c r="C731" s="9" t="s">
        <v>2218</v>
      </c>
      <c r="D731" s="10" t="s">
        <v>1314</v>
      </c>
      <c r="E731" s="9" t="s">
        <v>7</v>
      </c>
      <c r="F731" s="34">
        <v>39.85</v>
      </c>
      <c r="G731" s="11">
        <v>62.650000000000006</v>
      </c>
      <c r="H731" s="11">
        <v>62.650000000000006</v>
      </c>
      <c r="I731" s="12">
        <v>0.2034</v>
      </c>
      <c r="J731" s="13">
        <v>75.39</v>
      </c>
      <c r="K731" s="11">
        <f t="shared" si="29"/>
        <v>3004.29</v>
      </c>
    </row>
    <row r="732" spans="1:11" x14ac:dyDescent="0.25">
      <c r="A732" s="19" t="s">
        <v>32</v>
      </c>
      <c r="B732" s="22" t="s">
        <v>2164</v>
      </c>
      <c r="C732" s="19"/>
      <c r="D732" s="28"/>
      <c r="E732" s="19"/>
      <c r="F732" s="33"/>
      <c r="G732" s="27"/>
      <c r="H732" s="27"/>
      <c r="I732" s="21"/>
      <c r="J732" s="20"/>
      <c r="K732" s="27">
        <f>K733</f>
        <v>11586.52</v>
      </c>
    </row>
    <row r="733" spans="1:11" x14ac:dyDescent="0.25">
      <c r="A733" s="19" t="s">
        <v>2165</v>
      </c>
      <c r="B733" s="22" t="s">
        <v>2166</v>
      </c>
      <c r="C733" s="19"/>
      <c r="D733" s="28"/>
      <c r="E733" s="19"/>
      <c r="F733" s="33"/>
      <c r="G733" s="27"/>
      <c r="H733" s="27"/>
      <c r="I733" s="21"/>
      <c r="J733" s="20"/>
      <c r="K733" s="27">
        <f>SUM(K734:K735)</f>
        <v>11586.52</v>
      </c>
    </row>
    <row r="734" spans="1:11" ht="28.5" x14ac:dyDescent="0.25">
      <c r="A734" s="9" t="s">
        <v>2167</v>
      </c>
      <c r="B734" s="9" t="s">
        <v>1345</v>
      </c>
      <c r="C734" s="9" t="s">
        <v>2218</v>
      </c>
      <c r="D734" s="10" t="s">
        <v>2276</v>
      </c>
      <c r="E734" s="9" t="s">
        <v>7</v>
      </c>
      <c r="F734" s="34">
        <v>6</v>
      </c>
      <c r="G734" s="11">
        <v>118.79</v>
      </c>
      <c r="H734" s="11">
        <v>118.79</v>
      </c>
      <c r="I734" s="12">
        <v>0.2034</v>
      </c>
      <c r="J734" s="13">
        <v>142.94999999999999</v>
      </c>
      <c r="K734" s="11">
        <f t="shared" si="29"/>
        <v>857.7</v>
      </c>
    </row>
    <row r="735" spans="1:11" ht="28.5" x14ac:dyDescent="0.25">
      <c r="A735" s="9" t="s">
        <v>2168</v>
      </c>
      <c r="B735" s="9" t="s">
        <v>1346</v>
      </c>
      <c r="C735" s="9" t="s">
        <v>2218</v>
      </c>
      <c r="D735" s="10" t="s">
        <v>1347</v>
      </c>
      <c r="E735" s="9" t="s">
        <v>1</v>
      </c>
      <c r="F735" s="34">
        <v>1</v>
      </c>
      <c r="G735" s="11">
        <v>8915.42</v>
      </c>
      <c r="H735" s="11">
        <v>8915.42</v>
      </c>
      <c r="I735" s="12">
        <v>0.2034</v>
      </c>
      <c r="J735" s="13">
        <v>10728.82</v>
      </c>
      <c r="K735" s="11">
        <f t="shared" si="29"/>
        <v>10728.82</v>
      </c>
    </row>
    <row r="736" spans="1:11" x14ac:dyDescent="0.25">
      <c r="A736" s="19" t="s">
        <v>33</v>
      </c>
      <c r="B736" s="22" t="s">
        <v>2169</v>
      </c>
      <c r="C736" s="43"/>
      <c r="D736" s="44"/>
      <c r="E736" s="43"/>
      <c r="F736" s="33"/>
      <c r="G736" s="45"/>
      <c r="H736" s="45"/>
      <c r="I736" s="46"/>
      <c r="J736" s="47"/>
      <c r="K736" s="27">
        <f>K737</f>
        <v>63076.12</v>
      </c>
    </row>
    <row r="737" spans="1:11" x14ac:dyDescent="0.25">
      <c r="A737" s="19" t="s">
        <v>2170</v>
      </c>
      <c r="B737" s="22" t="s">
        <v>2171</v>
      </c>
      <c r="C737" s="43"/>
      <c r="D737" s="44"/>
      <c r="E737" s="43"/>
      <c r="F737" s="33"/>
      <c r="G737" s="45"/>
      <c r="H737" s="45"/>
      <c r="I737" s="46"/>
      <c r="J737" s="47"/>
      <c r="K737" s="27">
        <f>SUM(K738:K753)</f>
        <v>63076.12</v>
      </c>
    </row>
    <row r="738" spans="1:11" ht="42.75" x14ac:dyDescent="0.25">
      <c r="A738" s="9" t="s">
        <v>2172</v>
      </c>
      <c r="B738" s="9" t="s">
        <v>395</v>
      </c>
      <c r="C738" s="9" t="s">
        <v>45</v>
      </c>
      <c r="D738" s="10" t="s">
        <v>396</v>
      </c>
      <c r="E738" s="9" t="s">
        <v>1</v>
      </c>
      <c r="F738" s="34">
        <v>1</v>
      </c>
      <c r="G738" s="11" t="s">
        <v>397</v>
      </c>
      <c r="H738" s="11" t="s">
        <v>397</v>
      </c>
      <c r="I738" s="12">
        <v>0.2034</v>
      </c>
      <c r="J738" s="13">
        <v>176.96</v>
      </c>
      <c r="K738" s="11">
        <f t="shared" si="29"/>
        <v>176.96</v>
      </c>
    </row>
    <row r="739" spans="1:11" ht="42.75" x14ac:dyDescent="0.25">
      <c r="A739" s="9" t="s">
        <v>2173</v>
      </c>
      <c r="B739" s="9" t="s">
        <v>177</v>
      </c>
      <c r="C739" s="9" t="s">
        <v>45</v>
      </c>
      <c r="D739" s="10" t="s">
        <v>178</v>
      </c>
      <c r="E739" s="9" t="s">
        <v>13</v>
      </c>
      <c r="F739" s="34">
        <v>45</v>
      </c>
      <c r="G739" s="11" t="s">
        <v>58</v>
      </c>
      <c r="H739" s="11" t="s">
        <v>58</v>
      </c>
      <c r="I739" s="12">
        <v>0.2034</v>
      </c>
      <c r="J739" s="13">
        <v>14.8</v>
      </c>
      <c r="K739" s="11">
        <f t="shared" si="29"/>
        <v>666</v>
      </c>
    </row>
    <row r="740" spans="1:11" ht="57" x14ac:dyDescent="0.25">
      <c r="A740" s="9" t="s">
        <v>2174</v>
      </c>
      <c r="B740" s="9" t="s">
        <v>401</v>
      </c>
      <c r="C740" s="9" t="s">
        <v>45</v>
      </c>
      <c r="D740" s="10" t="s">
        <v>402</v>
      </c>
      <c r="E740" s="9" t="s">
        <v>1</v>
      </c>
      <c r="F740" s="34">
        <v>25</v>
      </c>
      <c r="G740" s="11" t="s">
        <v>403</v>
      </c>
      <c r="H740" s="11" t="s">
        <v>403</v>
      </c>
      <c r="I740" s="12">
        <v>0.2034</v>
      </c>
      <c r="J740" s="13">
        <v>34.19</v>
      </c>
      <c r="K740" s="11">
        <f t="shared" si="29"/>
        <v>854.75</v>
      </c>
    </row>
    <row r="741" spans="1:11" ht="57" x14ac:dyDescent="0.25">
      <c r="A741" s="9" t="s">
        <v>2175</v>
      </c>
      <c r="B741" s="9" t="s">
        <v>381</v>
      </c>
      <c r="C741" s="9" t="s">
        <v>45</v>
      </c>
      <c r="D741" s="10" t="s">
        <v>382</v>
      </c>
      <c r="E741" s="9" t="s">
        <v>1</v>
      </c>
      <c r="F741" s="34">
        <v>6</v>
      </c>
      <c r="G741" s="11" t="s">
        <v>48</v>
      </c>
      <c r="H741" s="11" t="s">
        <v>48</v>
      </c>
      <c r="I741" s="12">
        <v>0.2034</v>
      </c>
      <c r="J741" s="13">
        <v>43.49</v>
      </c>
      <c r="K741" s="11">
        <f t="shared" si="29"/>
        <v>260.94</v>
      </c>
    </row>
    <row r="742" spans="1:11" ht="42.75" x14ac:dyDescent="0.25">
      <c r="A742" s="9" t="s">
        <v>2176</v>
      </c>
      <c r="B742" s="9" t="s">
        <v>1348</v>
      </c>
      <c r="C742" s="9" t="s">
        <v>2218</v>
      </c>
      <c r="D742" s="10" t="s">
        <v>1349</v>
      </c>
      <c r="E742" s="9" t="s">
        <v>1</v>
      </c>
      <c r="F742" s="34">
        <v>1</v>
      </c>
      <c r="G742" s="11">
        <v>476.54999999999995</v>
      </c>
      <c r="H742" s="11">
        <v>476.54999999999995</v>
      </c>
      <c r="I742" s="12">
        <v>0.2034</v>
      </c>
      <c r="J742" s="13">
        <v>573.48</v>
      </c>
      <c r="K742" s="11">
        <f t="shared" si="29"/>
        <v>573.48</v>
      </c>
    </row>
    <row r="743" spans="1:11" ht="71.25" x14ac:dyDescent="0.25">
      <c r="A743" s="9" t="s">
        <v>2177</v>
      </c>
      <c r="B743" s="9" t="s">
        <v>398</v>
      </c>
      <c r="C743" s="9" t="s">
        <v>45</v>
      </c>
      <c r="D743" s="10" t="s">
        <v>399</v>
      </c>
      <c r="E743" s="9" t="s">
        <v>1</v>
      </c>
      <c r="F743" s="34">
        <v>150</v>
      </c>
      <c r="G743" s="11" t="s">
        <v>400</v>
      </c>
      <c r="H743" s="11" t="s">
        <v>400</v>
      </c>
      <c r="I743" s="12">
        <v>0.2034</v>
      </c>
      <c r="J743" s="13">
        <v>39.96</v>
      </c>
      <c r="K743" s="11">
        <f t="shared" si="29"/>
        <v>5994</v>
      </c>
    </row>
    <row r="744" spans="1:11" ht="42.75" x14ac:dyDescent="0.25">
      <c r="A744" s="9" t="s">
        <v>2178</v>
      </c>
      <c r="B744" s="9" t="s">
        <v>1350</v>
      </c>
      <c r="C744" s="9" t="s">
        <v>2218</v>
      </c>
      <c r="D744" s="10" t="s">
        <v>1351</v>
      </c>
      <c r="E744" s="9" t="s">
        <v>1</v>
      </c>
      <c r="F744" s="34">
        <v>1</v>
      </c>
      <c r="G744" s="11">
        <v>317.67999999999995</v>
      </c>
      <c r="H744" s="11">
        <v>317.67999999999995</v>
      </c>
      <c r="I744" s="12">
        <v>0.2034</v>
      </c>
      <c r="J744" s="13">
        <v>382.3</v>
      </c>
      <c r="K744" s="11">
        <f t="shared" si="29"/>
        <v>382.3</v>
      </c>
    </row>
    <row r="745" spans="1:11" ht="28.5" x14ac:dyDescent="0.25">
      <c r="A745" s="9" t="s">
        <v>2179</v>
      </c>
      <c r="B745" s="9" t="s">
        <v>863</v>
      </c>
      <c r="C745" s="9" t="s">
        <v>45</v>
      </c>
      <c r="D745" s="10" t="s">
        <v>864</v>
      </c>
      <c r="E745" s="9" t="s">
        <v>8</v>
      </c>
      <c r="F745" s="34">
        <v>43.95</v>
      </c>
      <c r="G745" s="11" t="s">
        <v>865</v>
      </c>
      <c r="H745" s="11" t="s">
        <v>865</v>
      </c>
      <c r="I745" s="12">
        <v>0.2034</v>
      </c>
      <c r="J745" s="13">
        <v>139.57</v>
      </c>
      <c r="K745" s="11">
        <f t="shared" si="29"/>
        <v>6134.1</v>
      </c>
    </row>
    <row r="746" spans="1:11" ht="57" x14ac:dyDescent="0.25">
      <c r="A746" s="9" t="s">
        <v>2180</v>
      </c>
      <c r="B746" s="9" t="s">
        <v>873</v>
      </c>
      <c r="C746" s="9" t="s">
        <v>45</v>
      </c>
      <c r="D746" s="10" t="s">
        <v>874</v>
      </c>
      <c r="E746" s="9" t="s">
        <v>8</v>
      </c>
      <c r="F746" s="34">
        <v>43.95</v>
      </c>
      <c r="G746" s="11" t="s">
        <v>875</v>
      </c>
      <c r="H746" s="11" t="s">
        <v>875</v>
      </c>
      <c r="I746" s="12">
        <v>0.2034</v>
      </c>
      <c r="J746" s="13">
        <v>39.47</v>
      </c>
      <c r="K746" s="11">
        <f t="shared" si="29"/>
        <v>1734.71</v>
      </c>
    </row>
    <row r="747" spans="1:11" ht="57" x14ac:dyDescent="0.25">
      <c r="A747" s="9" t="s">
        <v>2181</v>
      </c>
      <c r="B747" s="9" t="s">
        <v>392</v>
      </c>
      <c r="C747" s="9" t="s">
        <v>45</v>
      </c>
      <c r="D747" s="10" t="s">
        <v>393</v>
      </c>
      <c r="E747" s="9" t="s">
        <v>1</v>
      </c>
      <c r="F747" s="34">
        <v>15</v>
      </c>
      <c r="G747" s="11" t="s">
        <v>394</v>
      </c>
      <c r="H747" s="11" t="s">
        <v>394</v>
      </c>
      <c r="I747" s="12">
        <v>0.2034</v>
      </c>
      <c r="J747" s="13">
        <v>131.11000000000001</v>
      </c>
      <c r="K747" s="11">
        <f t="shared" si="29"/>
        <v>1966.65</v>
      </c>
    </row>
    <row r="748" spans="1:11" ht="57" x14ac:dyDescent="0.25">
      <c r="A748" s="9" t="s">
        <v>2182</v>
      </c>
      <c r="B748" s="9" t="s">
        <v>386</v>
      </c>
      <c r="C748" s="9" t="s">
        <v>45</v>
      </c>
      <c r="D748" s="10" t="s">
        <v>387</v>
      </c>
      <c r="E748" s="9" t="s">
        <v>7</v>
      </c>
      <c r="F748" s="34">
        <v>50</v>
      </c>
      <c r="G748" s="11" t="s">
        <v>388</v>
      </c>
      <c r="H748" s="11" t="s">
        <v>388</v>
      </c>
      <c r="I748" s="12">
        <v>0.2034</v>
      </c>
      <c r="J748" s="13">
        <v>94.56</v>
      </c>
      <c r="K748" s="11">
        <f t="shared" si="29"/>
        <v>4728</v>
      </c>
    </row>
    <row r="749" spans="1:11" ht="57" x14ac:dyDescent="0.25">
      <c r="A749" s="9" t="s">
        <v>2183</v>
      </c>
      <c r="B749" s="9" t="s">
        <v>389</v>
      </c>
      <c r="C749" s="9" t="s">
        <v>45</v>
      </c>
      <c r="D749" s="10" t="s">
        <v>390</v>
      </c>
      <c r="E749" s="9" t="s">
        <v>7</v>
      </c>
      <c r="F749" s="34">
        <v>470</v>
      </c>
      <c r="G749" s="11" t="s">
        <v>391</v>
      </c>
      <c r="H749" s="11" t="s">
        <v>391</v>
      </c>
      <c r="I749" s="12">
        <v>0.2034</v>
      </c>
      <c r="J749" s="13">
        <v>67.63</v>
      </c>
      <c r="K749" s="11">
        <f t="shared" si="29"/>
        <v>31786.1</v>
      </c>
    </row>
    <row r="750" spans="1:11" ht="57" x14ac:dyDescent="0.25">
      <c r="A750" s="9" t="s">
        <v>2184</v>
      </c>
      <c r="B750" s="9" t="s">
        <v>819</v>
      </c>
      <c r="C750" s="9" t="s">
        <v>45</v>
      </c>
      <c r="D750" s="10" t="s">
        <v>820</v>
      </c>
      <c r="E750" s="9" t="s">
        <v>1</v>
      </c>
      <c r="F750" s="34">
        <v>15</v>
      </c>
      <c r="G750" s="11" t="s">
        <v>821</v>
      </c>
      <c r="H750" s="11" t="s">
        <v>821</v>
      </c>
      <c r="I750" s="12">
        <v>0.2034</v>
      </c>
      <c r="J750" s="13">
        <v>66.28</v>
      </c>
      <c r="K750" s="11">
        <f t="shared" si="29"/>
        <v>994.2</v>
      </c>
    </row>
    <row r="751" spans="1:11" ht="28.5" x14ac:dyDescent="0.25">
      <c r="A751" s="9" t="s">
        <v>2185</v>
      </c>
      <c r="B751" s="9" t="s">
        <v>1352</v>
      </c>
      <c r="C751" s="9" t="s">
        <v>2218</v>
      </c>
      <c r="D751" s="10" t="s">
        <v>1353</v>
      </c>
      <c r="E751" s="9" t="s">
        <v>1</v>
      </c>
      <c r="F751" s="34">
        <v>25</v>
      </c>
      <c r="G751" s="11">
        <v>20.18</v>
      </c>
      <c r="H751" s="11">
        <v>20.18</v>
      </c>
      <c r="I751" s="12">
        <v>0.2034</v>
      </c>
      <c r="J751" s="13">
        <v>24.28</v>
      </c>
      <c r="K751" s="11">
        <f t="shared" si="29"/>
        <v>607</v>
      </c>
    </row>
    <row r="752" spans="1:11" ht="42.75" x14ac:dyDescent="0.25">
      <c r="A752" s="9" t="s">
        <v>2186</v>
      </c>
      <c r="B752" s="9" t="s">
        <v>1354</v>
      </c>
      <c r="C752" s="9" t="s">
        <v>2218</v>
      </c>
      <c r="D752" s="10" t="s">
        <v>1355</v>
      </c>
      <c r="E752" s="9" t="s">
        <v>1</v>
      </c>
      <c r="F752" s="34">
        <v>30</v>
      </c>
      <c r="G752" s="11">
        <v>83.359999999999985</v>
      </c>
      <c r="H752" s="11">
        <v>83.359999999999985</v>
      </c>
      <c r="I752" s="12">
        <v>0.2034</v>
      </c>
      <c r="J752" s="13">
        <v>100.32</v>
      </c>
      <c r="K752" s="11">
        <f t="shared" si="29"/>
        <v>3009.6</v>
      </c>
    </row>
    <row r="753" spans="1:11" ht="85.5" x14ac:dyDescent="0.25">
      <c r="A753" s="9" t="s">
        <v>2250</v>
      </c>
      <c r="B753" s="9" t="s">
        <v>987</v>
      </c>
      <c r="C753" s="9" t="s">
        <v>978</v>
      </c>
      <c r="D753" s="10" t="s">
        <v>988</v>
      </c>
      <c r="E753" s="9" t="s">
        <v>1</v>
      </c>
      <c r="F753" s="34">
        <v>1</v>
      </c>
      <c r="G753" s="11">
        <v>2665.2276422764198</v>
      </c>
      <c r="H753" s="11">
        <v>2665.2276422764198</v>
      </c>
      <c r="I753" s="12">
        <v>0.2034</v>
      </c>
      <c r="J753" s="13">
        <v>3207.33</v>
      </c>
      <c r="K753" s="11">
        <f t="shared" ref="K753" si="30">ROUND(F753*J753,2)</f>
        <v>3207.33</v>
      </c>
    </row>
    <row r="754" spans="1:11" x14ac:dyDescent="0.25">
      <c r="A754" s="19" t="s">
        <v>34</v>
      </c>
      <c r="B754" s="22" t="s">
        <v>2187</v>
      </c>
      <c r="C754" s="43"/>
      <c r="D754" s="44"/>
      <c r="E754" s="43"/>
      <c r="F754" s="33"/>
      <c r="G754" s="45"/>
      <c r="H754" s="45"/>
      <c r="I754" s="46"/>
      <c r="J754" s="47"/>
      <c r="K754" s="27">
        <f>K755</f>
        <v>443074.60999999993</v>
      </c>
    </row>
    <row r="755" spans="1:11" x14ac:dyDescent="0.25">
      <c r="A755" s="19" t="s">
        <v>2188</v>
      </c>
      <c r="B755" s="22" t="s">
        <v>2189</v>
      </c>
      <c r="C755" s="43"/>
      <c r="D755" s="44"/>
      <c r="E755" s="43"/>
      <c r="F755" s="33"/>
      <c r="G755" s="45"/>
      <c r="H755" s="45"/>
      <c r="I755" s="46"/>
      <c r="J755" s="47"/>
      <c r="K755" s="27">
        <f>SUM(K756:K773)</f>
        <v>443074.60999999993</v>
      </c>
    </row>
    <row r="756" spans="1:11" ht="28.5" x14ac:dyDescent="0.25">
      <c r="A756" s="9" t="s">
        <v>2190</v>
      </c>
      <c r="B756" s="9" t="s">
        <v>1356</v>
      </c>
      <c r="C756" s="9" t="s">
        <v>2218</v>
      </c>
      <c r="D756" s="10" t="s">
        <v>1357</v>
      </c>
      <c r="E756" s="9" t="s">
        <v>1</v>
      </c>
      <c r="F756" s="34">
        <v>1</v>
      </c>
      <c r="G756" s="11">
        <v>4460.3999999999996</v>
      </c>
      <c r="H756" s="11">
        <v>4460.3999999999996</v>
      </c>
      <c r="I756" s="12">
        <v>0.2034</v>
      </c>
      <c r="J756" s="13">
        <v>5367.65</v>
      </c>
      <c r="K756" s="11">
        <f t="shared" si="29"/>
        <v>5367.65</v>
      </c>
    </row>
    <row r="757" spans="1:11" ht="71.25" x14ac:dyDescent="0.25">
      <c r="A757" s="9" t="s">
        <v>2191</v>
      </c>
      <c r="B757" s="9" t="s">
        <v>1358</v>
      </c>
      <c r="C757" s="9" t="s">
        <v>2218</v>
      </c>
      <c r="D757" s="10" t="s">
        <v>1359</v>
      </c>
      <c r="E757" s="9" t="s">
        <v>6</v>
      </c>
      <c r="F757" s="34">
        <v>61.78</v>
      </c>
      <c r="G757" s="11">
        <v>841.83</v>
      </c>
      <c r="H757" s="11">
        <v>841.83</v>
      </c>
      <c r="I757" s="12">
        <v>0.2034</v>
      </c>
      <c r="J757" s="13">
        <v>1013.06</v>
      </c>
      <c r="K757" s="11">
        <f t="shared" si="29"/>
        <v>62586.85</v>
      </c>
    </row>
    <row r="758" spans="1:11" ht="71.25" x14ac:dyDescent="0.25">
      <c r="A758" s="9" t="s">
        <v>2192</v>
      </c>
      <c r="B758" s="9" t="s">
        <v>1360</v>
      </c>
      <c r="C758" s="9" t="s">
        <v>2218</v>
      </c>
      <c r="D758" s="10" t="s">
        <v>1361</v>
      </c>
      <c r="E758" s="9" t="s">
        <v>6</v>
      </c>
      <c r="F758" s="34">
        <v>27.71</v>
      </c>
      <c r="G758" s="11">
        <v>742.56999999999994</v>
      </c>
      <c r="H758" s="11">
        <v>742.56999999999994</v>
      </c>
      <c r="I758" s="12">
        <v>0.2034</v>
      </c>
      <c r="J758" s="13">
        <v>893.61</v>
      </c>
      <c r="K758" s="11">
        <f t="shared" ref="K758:K796" si="31">ROUND(F758*J758,2)</f>
        <v>24761.93</v>
      </c>
    </row>
    <row r="759" spans="1:11" ht="42.75" x14ac:dyDescent="0.25">
      <c r="A759" s="9" t="s">
        <v>2193</v>
      </c>
      <c r="B759" s="9" t="s">
        <v>1362</v>
      </c>
      <c r="C759" s="9" t="s">
        <v>2218</v>
      </c>
      <c r="D759" s="10" t="s">
        <v>1363</v>
      </c>
      <c r="E759" s="9" t="s">
        <v>6</v>
      </c>
      <c r="F759" s="34">
        <v>131.25</v>
      </c>
      <c r="G759" s="11">
        <v>203.41</v>
      </c>
      <c r="H759" s="11">
        <v>203.41</v>
      </c>
      <c r="I759" s="12">
        <v>0.2034</v>
      </c>
      <c r="J759" s="13">
        <v>244.78</v>
      </c>
      <c r="K759" s="11">
        <f t="shared" si="31"/>
        <v>32127.38</v>
      </c>
    </row>
    <row r="760" spans="1:11" ht="85.5" x14ac:dyDescent="0.25">
      <c r="A760" s="9" t="s">
        <v>2194</v>
      </c>
      <c r="B760" s="9" t="s">
        <v>1364</v>
      </c>
      <c r="C760" s="9" t="s">
        <v>2218</v>
      </c>
      <c r="D760" s="10" t="s">
        <v>1365</v>
      </c>
      <c r="E760" s="9" t="s">
        <v>6</v>
      </c>
      <c r="F760" s="34">
        <v>85.38</v>
      </c>
      <c r="G760" s="11">
        <v>194.56</v>
      </c>
      <c r="H760" s="11">
        <v>194.56</v>
      </c>
      <c r="I760" s="12">
        <v>0.2034</v>
      </c>
      <c r="J760" s="13">
        <v>234.13</v>
      </c>
      <c r="K760" s="11">
        <f t="shared" si="31"/>
        <v>19990.02</v>
      </c>
    </row>
    <row r="761" spans="1:11" ht="71.25" x14ac:dyDescent="0.25">
      <c r="A761" s="9" t="s">
        <v>2195</v>
      </c>
      <c r="B761" s="9" t="s">
        <v>792</v>
      </c>
      <c r="C761" s="9" t="s">
        <v>45</v>
      </c>
      <c r="D761" s="10" t="s">
        <v>793</v>
      </c>
      <c r="E761" s="9" t="s">
        <v>1</v>
      </c>
      <c r="F761" s="34">
        <v>87</v>
      </c>
      <c r="G761" s="11" t="s">
        <v>794</v>
      </c>
      <c r="H761" s="11" t="s">
        <v>794</v>
      </c>
      <c r="I761" s="12">
        <v>0.2034</v>
      </c>
      <c r="J761" s="13">
        <v>48.35</v>
      </c>
      <c r="K761" s="11">
        <f t="shared" si="31"/>
        <v>4206.45</v>
      </c>
    </row>
    <row r="762" spans="1:11" ht="128.25" x14ac:dyDescent="0.25">
      <c r="A762" s="9" t="s">
        <v>2196</v>
      </c>
      <c r="B762" s="9" t="s">
        <v>1366</v>
      </c>
      <c r="C762" s="9" t="s">
        <v>2218</v>
      </c>
      <c r="D762" s="10" t="s">
        <v>1367</v>
      </c>
      <c r="E762" s="9" t="s">
        <v>1</v>
      </c>
      <c r="F762" s="34">
        <v>6</v>
      </c>
      <c r="G762" s="11">
        <v>613.29999999999995</v>
      </c>
      <c r="H762" s="11">
        <v>613.29999999999995</v>
      </c>
      <c r="I762" s="12">
        <v>0.2034</v>
      </c>
      <c r="J762" s="13">
        <v>738.05</v>
      </c>
      <c r="K762" s="11">
        <f t="shared" si="31"/>
        <v>4428.3</v>
      </c>
    </row>
    <row r="763" spans="1:11" ht="57" x14ac:dyDescent="0.25">
      <c r="A763" s="9" t="s">
        <v>2197</v>
      </c>
      <c r="B763" s="9" t="s">
        <v>1368</v>
      </c>
      <c r="C763" s="9" t="s">
        <v>2218</v>
      </c>
      <c r="D763" s="10" t="s">
        <v>1369</v>
      </c>
      <c r="E763" s="9" t="s">
        <v>7</v>
      </c>
      <c r="F763" s="34">
        <v>53</v>
      </c>
      <c r="G763" s="11">
        <v>303.86</v>
      </c>
      <c r="H763" s="11">
        <v>303.86</v>
      </c>
      <c r="I763" s="12">
        <v>0.2034</v>
      </c>
      <c r="J763" s="13">
        <v>365.67</v>
      </c>
      <c r="K763" s="11">
        <f t="shared" si="31"/>
        <v>19380.509999999998</v>
      </c>
    </row>
    <row r="764" spans="1:11" ht="28.5" x14ac:dyDescent="0.25">
      <c r="A764" s="9" t="s">
        <v>2198</v>
      </c>
      <c r="B764" s="9" t="s">
        <v>1370</v>
      </c>
      <c r="C764" s="9" t="s">
        <v>2218</v>
      </c>
      <c r="D764" s="10" t="s">
        <v>1371</v>
      </c>
      <c r="E764" s="9" t="s">
        <v>7</v>
      </c>
      <c r="F764" s="34">
        <v>24</v>
      </c>
      <c r="G764" s="11">
        <v>663.8</v>
      </c>
      <c r="H764" s="11">
        <v>663.8</v>
      </c>
      <c r="I764" s="12">
        <v>0.2034</v>
      </c>
      <c r="J764" s="13">
        <v>798.82</v>
      </c>
      <c r="K764" s="11">
        <f t="shared" si="31"/>
        <v>19171.68</v>
      </c>
    </row>
    <row r="765" spans="1:11" ht="71.25" x14ac:dyDescent="0.25">
      <c r="A765" s="9" t="s">
        <v>2199</v>
      </c>
      <c r="B765" s="9" t="s">
        <v>1372</v>
      </c>
      <c r="C765" s="9" t="s">
        <v>2218</v>
      </c>
      <c r="D765" s="10" t="s">
        <v>1373</v>
      </c>
      <c r="E765" s="9" t="s">
        <v>6</v>
      </c>
      <c r="F765" s="34">
        <v>0.97</v>
      </c>
      <c r="G765" s="11">
        <v>742.56999999999994</v>
      </c>
      <c r="H765" s="11">
        <v>742.56999999999994</v>
      </c>
      <c r="I765" s="12">
        <v>0.2034</v>
      </c>
      <c r="J765" s="13">
        <v>893.61</v>
      </c>
      <c r="K765" s="11">
        <f t="shared" si="31"/>
        <v>866.8</v>
      </c>
    </row>
    <row r="766" spans="1:11" ht="42.75" x14ac:dyDescent="0.25">
      <c r="A766" s="9" t="s">
        <v>2200</v>
      </c>
      <c r="B766" s="9" t="s">
        <v>1374</v>
      </c>
      <c r="C766" s="9" t="s">
        <v>2218</v>
      </c>
      <c r="D766" s="10" t="s">
        <v>1375</v>
      </c>
      <c r="E766" s="9" t="s">
        <v>9</v>
      </c>
      <c r="F766" s="34">
        <v>1</v>
      </c>
      <c r="G766" s="11">
        <v>2762.32</v>
      </c>
      <c r="H766" s="11">
        <v>2762.32</v>
      </c>
      <c r="I766" s="12">
        <v>0.2034</v>
      </c>
      <c r="J766" s="13">
        <v>3324.18</v>
      </c>
      <c r="K766" s="11">
        <f t="shared" si="31"/>
        <v>3324.18</v>
      </c>
    </row>
    <row r="767" spans="1:11" ht="28.5" x14ac:dyDescent="0.25">
      <c r="A767" s="9" t="s">
        <v>2201</v>
      </c>
      <c r="B767" s="9" t="s">
        <v>1376</v>
      </c>
      <c r="C767" s="9" t="s">
        <v>2218</v>
      </c>
      <c r="D767" s="10" t="s">
        <v>1377</v>
      </c>
      <c r="E767" s="9" t="s">
        <v>9</v>
      </c>
      <c r="F767" s="34">
        <v>1</v>
      </c>
      <c r="G767" s="11">
        <v>6988.14</v>
      </c>
      <c r="H767" s="11">
        <v>6988.14</v>
      </c>
      <c r="I767" s="12">
        <v>0.2034</v>
      </c>
      <c r="J767" s="13">
        <v>8409.5300000000007</v>
      </c>
      <c r="K767" s="11">
        <f t="shared" si="31"/>
        <v>8409.5300000000007</v>
      </c>
    </row>
    <row r="768" spans="1:11" ht="42.75" x14ac:dyDescent="0.25">
      <c r="A768" s="9" t="s">
        <v>2202</v>
      </c>
      <c r="B768" s="9" t="s">
        <v>1378</v>
      </c>
      <c r="C768" s="9" t="s">
        <v>2218</v>
      </c>
      <c r="D768" s="10" t="s">
        <v>1379</v>
      </c>
      <c r="E768" s="9" t="s">
        <v>9</v>
      </c>
      <c r="F768" s="34">
        <v>1</v>
      </c>
      <c r="G768" s="11">
        <v>4330.38</v>
      </c>
      <c r="H768" s="11">
        <v>4330.38</v>
      </c>
      <c r="I768" s="12">
        <v>0.2034</v>
      </c>
      <c r="J768" s="13">
        <v>5211.18</v>
      </c>
      <c r="K768" s="11">
        <f t="shared" si="31"/>
        <v>5211.18</v>
      </c>
    </row>
    <row r="769" spans="1:11" ht="57" x14ac:dyDescent="0.25">
      <c r="A769" s="9" t="s">
        <v>2258</v>
      </c>
      <c r="B769" s="9" t="s">
        <v>42</v>
      </c>
      <c r="C769" s="9" t="s">
        <v>0</v>
      </c>
      <c r="D769" s="10" t="s">
        <v>2338</v>
      </c>
      <c r="E769" s="9" t="s">
        <v>9</v>
      </c>
      <c r="F769" s="34">
        <v>17</v>
      </c>
      <c r="G769" s="11">
        <v>8554.36</v>
      </c>
      <c r="H769" s="11">
        <v>8554.36</v>
      </c>
      <c r="I769" s="12">
        <v>0.2034</v>
      </c>
      <c r="J769" s="13">
        <v>10294.32</v>
      </c>
      <c r="K769" s="11">
        <f t="shared" ref="K769:K772" si="32">ROUND(F769*J769,2)</f>
        <v>175003.44</v>
      </c>
    </row>
    <row r="770" spans="1:11" ht="57" x14ac:dyDescent="0.25">
      <c r="A770" s="9" t="s">
        <v>2259</v>
      </c>
      <c r="B770" s="9" t="s">
        <v>41</v>
      </c>
      <c r="C770" s="9" t="s">
        <v>0</v>
      </c>
      <c r="D770" s="10" t="s">
        <v>2339</v>
      </c>
      <c r="E770" s="9" t="s">
        <v>9</v>
      </c>
      <c r="F770" s="34">
        <v>2</v>
      </c>
      <c r="G770" s="11">
        <v>7438.16</v>
      </c>
      <c r="H770" s="11">
        <v>7438.16</v>
      </c>
      <c r="I770" s="12">
        <v>0.2034</v>
      </c>
      <c r="J770" s="13">
        <v>8951.08</v>
      </c>
      <c r="K770" s="11">
        <f t="shared" si="32"/>
        <v>17902.16</v>
      </c>
    </row>
    <row r="771" spans="1:11" ht="57" x14ac:dyDescent="0.25">
      <c r="A771" s="9" t="s">
        <v>2260</v>
      </c>
      <c r="B771" s="9" t="s">
        <v>40</v>
      </c>
      <c r="C771" s="9" t="s">
        <v>0</v>
      </c>
      <c r="D771" s="10" t="s">
        <v>2340</v>
      </c>
      <c r="E771" s="9" t="s">
        <v>9</v>
      </c>
      <c r="F771" s="34">
        <v>2</v>
      </c>
      <c r="G771" s="11">
        <v>3884.38</v>
      </c>
      <c r="H771" s="11">
        <v>3884.38</v>
      </c>
      <c r="I771" s="12">
        <v>0.2034</v>
      </c>
      <c r="J771" s="13">
        <v>4674.46</v>
      </c>
      <c r="K771" s="11">
        <f t="shared" si="32"/>
        <v>9348.92</v>
      </c>
    </row>
    <row r="772" spans="1:11" ht="28.5" x14ac:dyDescent="0.25">
      <c r="A772" s="9" t="s">
        <v>2261</v>
      </c>
      <c r="B772" s="9">
        <v>17010071</v>
      </c>
      <c r="C772" s="9" t="s">
        <v>995</v>
      </c>
      <c r="D772" s="10" t="s">
        <v>1001</v>
      </c>
      <c r="E772" s="9" t="s">
        <v>1</v>
      </c>
      <c r="F772" s="34">
        <v>29</v>
      </c>
      <c r="G772" s="11">
        <v>765.87</v>
      </c>
      <c r="H772" s="11">
        <v>765.87</v>
      </c>
      <c r="I772" s="12">
        <v>0.2034</v>
      </c>
      <c r="J772" s="13">
        <v>921.65</v>
      </c>
      <c r="K772" s="11">
        <f t="shared" si="32"/>
        <v>26727.85</v>
      </c>
    </row>
    <row r="773" spans="1:11" ht="42.75" x14ac:dyDescent="0.25">
      <c r="A773" s="9" t="s">
        <v>2262</v>
      </c>
      <c r="B773" s="9">
        <v>10013071</v>
      </c>
      <c r="C773" s="9" t="s">
        <v>995</v>
      </c>
      <c r="D773" s="10" t="s">
        <v>999</v>
      </c>
      <c r="E773" s="9" t="s">
        <v>1</v>
      </c>
      <c r="F773" s="34">
        <v>2</v>
      </c>
      <c r="G773" s="11">
        <v>1769.89</v>
      </c>
      <c r="H773" s="11">
        <v>1769.89</v>
      </c>
      <c r="I773" s="12">
        <v>0.2034</v>
      </c>
      <c r="J773" s="13">
        <v>2129.89</v>
      </c>
      <c r="K773" s="11">
        <f t="shared" ref="K773" si="33">ROUND(F773*J773,2)</f>
        <v>4259.78</v>
      </c>
    </row>
    <row r="774" spans="1:11" x14ac:dyDescent="0.25">
      <c r="A774" s="19" t="s">
        <v>35</v>
      </c>
      <c r="B774" s="22" t="s">
        <v>2203</v>
      </c>
      <c r="C774" s="43"/>
      <c r="D774" s="44"/>
      <c r="E774" s="43"/>
      <c r="F774" s="33"/>
      <c r="G774" s="45"/>
      <c r="H774" s="45"/>
      <c r="I774" s="46"/>
      <c r="J774" s="47"/>
      <c r="K774" s="27">
        <f>SUM(K775:K796)/2</f>
        <v>205174.15000000005</v>
      </c>
    </row>
    <row r="775" spans="1:11" x14ac:dyDescent="0.25">
      <c r="A775" s="19" t="s">
        <v>2204</v>
      </c>
      <c r="B775" s="22" t="s">
        <v>2270</v>
      </c>
      <c r="C775" s="43"/>
      <c r="D775" s="44"/>
      <c r="E775" s="43"/>
      <c r="F775" s="33"/>
      <c r="G775" s="45"/>
      <c r="H775" s="45"/>
      <c r="I775" s="46"/>
      <c r="J775" s="47"/>
      <c r="K775" s="27">
        <f>SUM(K776:K781)</f>
        <v>163122.60999999999</v>
      </c>
    </row>
    <row r="776" spans="1:11" ht="99.75" x14ac:dyDescent="0.25">
      <c r="A776" s="9" t="s">
        <v>2206</v>
      </c>
      <c r="B776" s="49" t="s">
        <v>10</v>
      </c>
      <c r="C776" s="9" t="s">
        <v>0</v>
      </c>
      <c r="D776" s="10" t="s">
        <v>2341</v>
      </c>
      <c r="E776" s="9" t="s">
        <v>6</v>
      </c>
      <c r="F776" s="34">
        <v>1358.57</v>
      </c>
      <c r="G776" s="11">
        <v>5.84</v>
      </c>
      <c r="H776" s="11">
        <v>5.84</v>
      </c>
      <c r="I776" s="12">
        <v>0.2034</v>
      </c>
      <c r="J776" s="13">
        <v>7.03</v>
      </c>
      <c r="K776" s="11">
        <f t="shared" ref="K776" si="34">ROUND(F776*J776,2)</f>
        <v>9550.75</v>
      </c>
    </row>
    <row r="777" spans="1:11" ht="28.5" x14ac:dyDescent="0.25">
      <c r="A777" s="9" t="s">
        <v>2207</v>
      </c>
      <c r="B777" s="49" t="s">
        <v>16</v>
      </c>
      <c r="C777" s="9" t="s">
        <v>0</v>
      </c>
      <c r="D777" s="10" t="s">
        <v>17</v>
      </c>
      <c r="E777" s="9" t="s">
        <v>8</v>
      </c>
      <c r="F777" s="34">
        <v>264.92115000000001</v>
      </c>
      <c r="G777" s="11">
        <v>15.46</v>
      </c>
      <c r="H777" s="11">
        <v>15.46</v>
      </c>
      <c r="I777" s="12">
        <v>0.2034</v>
      </c>
      <c r="J777" s="13">
        <v>18.600000000000001</v>
      </c>
      <c r="K777" s="11">
        <f t="shared" ref="K777:K778" si="35">ROUND(F777*J777,2)</f>
        <v>4927.53</v>
      </c>
    </row>
    <row r="778" spans="1:11" ht="57" x14ac:dyDescent="0.25">
      <c r="A778" s="9" t="s">
        <v>2208</v>
      </c>
      <c r="B778" s="49" t="s">
        <v>14</v>
      </c>
      <c r="C778" s="9" t="s">
        <v>0</v>
      </c>
      <c r="D778" s="10" t="s">
        <v>15</v>
      </c>
      <c r="E778" s="9" t="s">
        <v>8</v>
      </c>
      <c r="F778" s="34">
        <v>264.92115000000001</v>
      </c>
      <c r="G778" s="11">
        <v>37.090000000000003</v>
      </c>
      <c r="H778" s="11">
        <v>37.090000000000003</v>
      </c>
      <c r="I778" s="12">
        <v>0.2034</v>
      </c>
      <c r="J778" s="13">
        <v>44.63</v>
      </c>
      <c r="K778" s="11">
        <f t="shared" si="35"/>
        <v>11823.43</v>
      </c>
    </row>
    <row r="779" spans="1:11" ht="28.5" x14ac:dyDescent="0.25">
      <c r="A779" s="9" t="s">
        <v>2252</v>
      </c>
      <c r="B779" s="9" t="s">
        <v>11</v>
      </c>
      <c r="C779" s="9" t="s">
        <v>0</v>
      </c>
      <c r="D779" s="10" t="s">
        <v>12</v>
      </c>
      <c r="E779" s="9" t="s">
        <v>6</v>
      </c>
      <c r="F779" s="34">
        <v>1358.57</v>
      </c>
      <c r="G779" s="11">
        <v>1.82</v>
      </c>
      <c r="H779" s="11">
        <v>1.82</v>
      </c>
      <c r="I779" s="12">
        <v>0.2034</v>
      </c>
      <c r="J779" s="13">
        <v>2.19</v>
      </c>
      <c r="K779" s="11">
        <f t="shared" ref="K779:K780" si="36">ROUND(F779*J779,2)</f>
        <v>2975.27</v>
      </c>
    </row>
    <row r="780" spans="1:11" x14ac:dyDescent="0.25">
      <c r="A780" s="9" t="s">
        <v>2253</v>
      </c>
      <c r="B780" s="49" t="s">
        <v>20</v>
      </c>
      <c r="C780" s="9" t="s">
        <v>0</v>
      </c>
      <c r="D780" s="10" t="s">
        <v>2342</v>
      </c>
      <c r="E780" s="9" t="s">
        <v>8</v>
      </c>
      <c r="F780" s="34">
        <v>67.9285</v>
      </c>
      <c r="G780" s="11">
        <v>212.89</v>
      </c>
      <c r="H780" s="11">
        <v>212.89</v>
      </c>
      <c r="I780" s="12">
        <v>0.2034</v>
      </c>
      <c r="J780" s="13">
        <v>256.19</v>
      </c>
      <c r="K780" s="11">
        <f t="shared" si="36"/>
        <v>17402.599999999999</v>
      </c>
    </row>
    <row r="781" spans="1:11" ht="99.75" x14ac:dyDescent="0.25">
      <c r="A781" s="9" t="s">
        <v>2254</v>
      </c>
      <c r="B781" s="49" t="s">
        <v>943</v>
      </c>
      <c r="C781" s="9" t="s">
        <v>45</v>
      </c>
      <c r="D781" s="10" t="s">
        <v>2251</v>
      </c>
      <c r="E781" s="9" t="s">
        <v>6</v>
      </c>
      <c r="F781" s="34">
        <v>1358.57</v>
      </c>
      <c r="G781" s="11" t="s">
        <v>944</v>
      </c>
      <c r="H781" s="11" t="s">
        <v>944</v>
      </c>
      <c r="I781" s="12">
        <v>0.2034</v>
      </c>
      <c r="J781" s="13">
        <v>85.71</v>
      </c>
      <c r="K781" s="11">
        <f t="shared" ref="K781" si="37">ROUND(F781*J781,2)</f>
        <v>116443.03</v>
      </c>
    </row>
    <row r="782" spans="1:11" x14ac:dyDescent="0.25">
      <c r="A782" s="19" t="s">
        <v>2255</v>
      </c>
      <c r="B782" s="22" t="s">
        <v>2263</v>
      </c>
      <c r="C782" s="19"/>
      <c r="D782" s="28"/>
      <c r="E782" s="19"/>
      <c r="F782" s="33"/>
      <c r="G782" s="27"/>
      <c r="H782" s="27"/>
      <c r="I782" s="21"/>
      <c r="J782" s="20"/>
      <c r="K782" s="27">
        <f>SUM(K783:K785)</f>
        <v>5627.3099999999995</v>
      </c>
    </row>
    <row r="783" spans="1:11" ht="42.75" x14ac:dyDescent="0.25">
      <c r="A783" s="9" t="s">
        <v>2206</v>
      </c>
      <c r="B783" s="9" t="s">
        <v>965</v>
      </c>
      <c r="C783" s="9" t="s">
        <v>45</v>
      </c>
      <c r="D783" s="10" t="s">
        <v>966</v>
      </c>
      <c r="E783" s="9" t="s">
        <v>1</v>
      </c>
      <c r="F783" s="34">
        <v>9</v>
      </c>
      <c r="G783" s="11" t="s">
        <v>967</v>
      </c>
      <c r="H783" s="11" t="s">
        <v>967</v>
      </c>
      <c r="I783" s="12">
        <v>0.2034</v>
      </c>
      <c r="J783" s="13">
        <v>407.42</v>
      </c>
      <c r="K783" s="11">
        <f t="shared" ref="K783:K785" si="38">ROUND(F783*J783,2)</f>
        <v>3666.78</v>
      </c>
    </row>
    <row r="784" spans="1:11" ht="28.5" x14ac:dyDescent="0.25">
      <c r="A784" s="9" t="s">
        <v>2207</v>
      </c>
      <c r="B784" s="9" t="s">
        <v>36</v>
      </c>
      <c r="C784" s="9" t="s">
        <v>0</v>
      </c>
      <c r="D784" s="10" t="s">
        <v>37</v>
      </c>
      <c r="E784" s="9" t="s">
        <v>1</v>
      </c>
      <c r="F784" s="34">
        <v>3</v>
      </c>
      <c r="G784" s="11">
        <v>165.42</v>
      </c>
      <c r="H784" s="11">
        <v>165.42</v>
      </c>
      <c r="I784" s="12">
        <v>0.2034</v>
      </c>
      <c r="J784" s="13">
        <v>199.07</v>
      </c>
      <c r="K784" s="11">
        <f t="shared" si="38"/>
        <v>597.21</v>
      </c>
    </row>
    <row r="785" spans="1:11" ht="28.5" x14ac:dyDescent="0.25">
      <c r="A785" s="9" t="s">
        <v>2208</v>
      </c>
      <c r="B785" s="9" t="s">
        <v>38</v>
      </c>
      <c r="C785" s="9" t="s">
        <v>0</v>
      </c>
      <c r="D785" s="10" t="s">
        <v>39</v>
      </c>
      <c r="E785" s="9" t="s">
        <v>1</v>
      </c>
      <c r="F785" s="34">
        <v>7</v>
      </c>
      <c r="G785" s="11">
        <v>161.84</v>
      </c>
      <c r="H785" s="11">
        <v>161.84</v>
      </c>
      <c r="I785" s="12">
        <v>0.2034</v>
      </c>
      <c r="J785" s="13">
        <v>194.76</v>
      </c>
      <c r="K785" s="11">
        <f t="shared" si="38"/>
        <v>1363.32</v>
      </c>
    </row>
    <row r="786" spans="1:11" x14ac:dyDescent="0.25">
      <c r="A786" s="19" t="s">
        <v>2256</v>
      </c>
      <c r="B786" s="22" t="s">
        <v>2264</v>
      </c>
      <c r="C786" s="19"/>
      <c r="D786" s="28"/>
      <c r="E786" s="19"/>
      <c r="F786" s="33"/>
      <c r="G786" s="27"/>
      <c r="H786" s="27"/>
      <c r="I786" s="21"/>
      <c r="J786" s="20"/>
      <c r="K786" s="27">
        <f>SUM(K787:K793)</f>
        <v>22991.53</v>
      </c>
    </row>
    <row r="787" spans="1:11" ht="42.75" x14ac:dyDescent="0.25">
      <c r="A787" s="9" t="s">
        <v>2265</v>
      </c>
      <c r="B787" s="9">
        <v>18014008</v>
      </c>
      <c r="C787" s="9" t="s">
        <v>995</v>
      </c>
      <c r="D787" s="10" t="s">
        <v>1002</v>
      </c>
      <c r="E787" s="9" t="s">
        <v>1</v>
      </c>
      <c r="F787" s="34">
        <v>1</v>
      </c>
      <c r="G787" s="11">
        <v>3249.5</v>
      </c>
      <c r="H787" s="11">
        <v>3249.5</v>
      </c>
      <c r="I787" s="12">
        <v>0.2034</v>
      </c>
      <c r="J787" s="13">
        <v>3910.45</v>
      </c>
      <c r="K787" s="11">
        <f t="shared" ref="K787:K790" si="39">ROUND(F787*J787,2)</f>
        <v>3910.45</v>
      </c>
    </row>
    <row r="788" spans="1:11" ht="42.75" x14ac:dyDescent="0.25">
      <c r="A788" s="9" t="s">
        <v>2266</v>
      </c>
      <c r="B788" s="9">
        <v>18014011</v>
      </c>
      <c r="C788" s="9" t="s">
        <v>995</v>
      </c>
      <c r="D788" s="10" t="s">
        <v>1003</v>
      </c>
      <c r="E788" s="9" t="s">
        <v>1</v>
      </c>
      <c r="F788" s="34">
        <v>2</v>
      </c>
      <c r="G788" s="11">
        <v>2430.8200000000002</v>
      </c>
      <c r="H788" s="11">
        <v>2430.8200000000002</v>
      </c>
      <c r="I788" s="12">
        <v>0.2034</v>
      </c>
      <c r="J788" s="13">
        <v>2925.25</v>
      </c>
      <c r="K788" s="11">
        <f t="shared" si="39"/>
        <v>5850.5</v>
      </c>
    </row>
    <row r="789" spans="1:11" ht="57" x14ac:dyDescent="0.25">
      <c r="A789" s="9" t="s">
        <v>2267</v>
      </c>
      <c r="B789" s="9">
        <v>18014015</v>
      </c>
      <c r="C789" s="9" t="s">
        <v>995</v>
      </c>
      <c r="D789" s="10" t="s">
        <v>1004</v>
      </c>
      <c r="E789" s="9" t="s">
        <v>1</v>
      </c>
      <c r="F789" s="34">
        <v>2</v>
      </c>
      <c r="G789" s="11">
        <v>2341.0500000000002</v>
      </c>
      <c r="H789" s="11">
        <v>2341.0500000000002</v>
      </c>
      <c r="I789" s="12">
        <v>0.2034</v>
      </c>
      <c r="J789" s="13">
        <v>2817.22</v>
      </c>
      <c r="K789" s="11">
        <f t="shared" si="39"/>
        <v>5634.44</v>
      </c>
    </row>
    <row r="790" spans="1:11" ht="42.75" x14ac:dyDescent="0.25">
      <c r="A790" s="9" t="s">
        <v>2268</v>
      </c>
      <c r="B790" s="9">
        <v>18014022</v>
      </c>
      <c r="C790" s="9" t="s">
        <v>995</v>
      </c>
      <c r="D790" s="10" t="s">
        <v>1005</v>
      </c>
      <c r="E790" s="9" t="s">
        <v>1</v>
      </c>
      <c r="F790" s="34">
        <v>1</v>
      </c>
      <c r="G790" s="11">
        <v>2132.0500000000002</v>
      </c>
      <c r="H790" s="11">
        <v>2132.0500000000002</v>
      </c>
      <c r="I790" s="12">
        <v>0.2034</v>
      </c>
      <c r="J790" s="13">
        <v>2565.71</v>
      </c>
      <c r="K790" s="11">
        <f t="shared" si="39"/>
        <v>2565.71</v>
      </c>
    </row>
    <row r="791" spans="1:11" ht="42.75" x14ac:dyDescent="0.25">
      <c r="A791" s="9" t="s">
        <v>2269</v>
      </c>
      <c r="B791" s="9">
        <v>18014024</v>
      </c>
      <c r="C791" s="9" t="s">
        <v>995</v>
      </c>
      <c r="D791" s="10" t="s">
        <v>1006</v>
      </c>
      <c r="E791" s="9" t="s">
        <v>1</v>
      </c>
      <c r="F791" s="34">
        <v>1</v>
      </c>
      <c r="G791" s="11">
        <v>3056.83</v>
      </c>
      <c r="H791" s="11">
        <v>3056.83</v>
      </c>
      <c r="I791" s="12">
        <v>0.2034</v>
      </c>
      <c r="J791" s="13">
        <v>3678.59</v>
      </c>
      <c r="K791" s="11">
        <f t="shared" ref="K791" si="40">ROUND(F791*J791,2)</f>
        <v>3678.59</v>
      </c>
    </row>
    <row r="792" spans="1:11" x14ac:dyDescent="0.25">
      <c r="A792" s="9" t="s">
        <v>2292</v>
      </c>
      <c r="B792" s="9" t="s">
        <v>993</v>
      </c>
      <c r="C792" s="9" t="s">
        <v>978</v>
      </c>
      <c r="D792" s="10" t="s">
        <v>994</v>
      </c>
      <c r="E792" s="9" t="s">
        <v>1</v>
      </c>
      <c r="F792" s="34">
        <v>1</v>
      </c>
      <c r="G792" s="11">
        <v>898.20325203252003</v>
      </c>
      <c r="H792" s="11">
        <v>898.20325203252003</v>
      </c>
      <c r="I792" s="12">
        <v>0.2034</v>
      </c>
      <c r="J792" s="13">
        <v>1080.9000000000001</v>
      </c>
      <c r="K792" s="11">
        <f t="shared" ref="K792:K793" si="41">ROUND(F792*J792,2)</f>
        <v>1080.9000000000001</v>
      </c>
    </row>
    <row r="793" spans="1:11" x14ac:dyDescent="0.25">
      <c r="A793" s="9" t="s">
        <v>2293</v>
      </c>
      <c r="B793" s="9" t="s">
        <v>991</v>
      </c>
      <c r="C793" s="9" t="s">
        <v>978</v>
      </c>
      <c r="D793" s="10" t="s">
        <v>992</v>
      </c>
      <c r="E793" s="9" t="s">
        <v>1</v>
      </c>
      <c r="F793" s="34">
        <v>1</v>
      </c>
      <c r="G793" s="11">
        <v>225.14634146341501</v>
      </c>
      <c r="H793" s="11">
        <v>225.14634146341501</v>
      </c>
      <c r="I793" s="12">
        <v>0.2034</v>
      </c>
      <c r="J793" s="13">
        <v>270.94</v>
      </c>
      <c r="K793" s="11">
        <f t="shared" si="41"/>
        <v>270.94</v>
      </c>
    </row>
    <row r="794" spans="1:11" x14ac:dyDescent="0.25">
      <c r="A794" s="19" t="s">
        <v>2257</v>
      </c>
      <c r="B794" s="22" t="s">
        <v>2205</v>
      </c>
      <c r="C794" s="19"/>
      <c r="D794" s="28"/>
      <c r="E794" s="19"/>
      <c r="F794" s="33"/>
      <c r="G794" s="27"/>
      <c r="H794" s="27"/>
      <c r="I794" s="21"/>
      <c r="J794" s="20"/>
      <c r="K794" s="27">
        <f>SUM(K795:K796)</f>
        <v>13432.699999999999</v>
      </c>
    </row>
    <row r="795" spans="1:11" ht="42.75" x14ac:dyDescent="0.25">
      <c r="A795" s="9" t="s">
        <v>2206</v>
      </c>
      <c r="B795" s="9" t="s">
        <v>959</v>
      </c>
      <c r="C795" s="9" t="s">
        <v>45</v>
      </c>
      <c r="D795" s="10" t="s">
        <v>960</v>
      </c>
      <c r="E795" s="9" t="s">
        <v>6</v>
      </c>
      <c r="F795" s="34">
        <v>2935.25</v>
      </c>
      <c r="G795" s="11" t="s">
        <v>961</v>
      </c>
      <c r="H795" s="11" t="s">
        <v>961</v>
      </c>
      <c r="I795" s="12">
        <v>0.2034</v>
      </c>
      <c r="J795" s="13">
        <v>3.42</v>
      </c>
      <c r="K795" s="11">
        <f t="shared" si="31"/>
        <v>10038.56</v>
      </c>
    </row>
    <row r="796" spans="1:11" ht="71.25" x14ac:dyDescent="0.25">
      <c r="A796" s="9" t="s">
        <v>2207</v>
      </c>
      <c r="B796" s="9" t="s">
        <v>908</v>
      </c>
      <c r="C796" s="9" t="s">
        <v>45</v>
      </c>
      <c r="D796" s="10" t="s">
        <v>909</v>
      </c>
      <c r="E796" s="9" t="s">
        <v>6</v>
      </c>
      <c r="F796" s="34">
        <v>6</v>
      </c>
      <c r="G796" s="11" t="s">
        <v>910</v>
      </c>
      <c r="H796" s="11" t="s">
        <v>910</v>
      </c>
      <c r="I796" s="12">
        <v>0.2034</v>
      </c>
      <c r="J796" s="13">
        <v>565.69000000000005</v>
      </c>
      <c r="K796" s="11">
        <f t="shared" si="31"/>
        <v>3394.14</v>
      </c>
    </row>
    <row r="797" spans="1:11" x14ac:dyDescent="0.25">
      <c r="A797" s="67" t="s">
        <v>2215</v>
      </c>
      <c r="B797" s="67"/>
      <c r="C797" s="67"/>
      <c r="D797" s="67"/>
      <c r="E797" s="67"/>
      <c r="F797" s="67"/>
      <c r="G797" s="67"/>
      <c r="H797" s="67"/>
      <c r="I797" s="67"/>
      <c r="J797" s="67"/>
      <c r="K797" s="29">
        <f>SUM(K8:K796)/3</f>
        <v>9344948.1600000169</v>
      </c>
    </row>
  </sheetData>
  <mergeCells count="6">
    <mergeCell ref="A797:J797"/>
    <mergeCell ref="A6:K6"/>
    <mergeCell ref="I1:K1"/>
    <mergeCell ref="I2:K2"/>
    <mergeCell ref="I3:K3"/>
    <mergeCell ref="I4:K5"/>
  </mergeCells>
  <phoneticPr fontId="14" type="noConversion"/>
  <printOptions horizontalCentered="1"/>
  <pageMargins left="1.1811023622047245" right="1.1811023622047245" top="1.299212598425197" bottom="0.82677165354330717" header="0.51181102362204722" footer="0.51181102362204722"/>
  <pageSetup scale="51" fitToHeight="0" orientation="portrait" horizontalDpi="300" verticalDpi="300" r:id="rId1"/>
  <rowBreaks count="6" manualBreakCount="6">
    <brk id="24" max="16383" man="1"/>
    <brk id="40" max="16383" man="1"/>
    <brk id="55" max="16383" man="1"/>
    <brk id="81" max="16383" man="1"/>
    <brk id="104" max="16383" man="1"/>
    <brk id="13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1E73B-2FD2-46E1-B485-53F07B1B6709}">
  <sheetPr>
    <pageSetUpPr fitToPage="1"/>
  </sheetPr>
  <dimension ref="A1:AY40"/>
  <sheetViews>
    <sheetView view="pageBreakPreview" zoomScale="85" zoomScaleNormal="100" zoomScaleSheetLayoutView="85" workbookViewId="0">
      <selection activeCell="C19" sqref="C19"/>
    </sheetView>
  </sheetViews>
  <sheetFormatPr defaultRowHeight="10.5" x14ac:dyDescent="0.15"/>
  <cols>
    <col min="1" max="1" width="4.28515625" style="37" bestFit="1" customWidth="1"/>
    <col min="2" max="2" width="16.5703125" style="53" bestFit="1" customWidth="1"/>
    <col min="3" max="3" width="13.5703125" style="53" bestFit="1" customWidth="1"/>
    <col min="4" max="4" width="13.5703125" style="40" bestFit="1" customWidth="1"/>
    <col min="5" max="5" width="6.140625" style="40" bestFit="1" customWidth="1"/>
    <col min="6" max="6" width="12.140625" style="40" bestFit="1" customWidth="1"/>
    <col min="7" max="7" width="6.28515625" style="40" bestFit="1" customWidth="1"/>
    <col min="8" max="8" width="12.140625" style="40" bestFit="1" customWidth="1"/>
    <col min="9" max="9" width="6.28515625" style="40" bestFit="1" customWidth="1"/>
    <col min="10" max="10" width="12.140625" style="40" bestFit="1" customWidth="1"/>
    <col min="11" max="11" width="6.28515625" style="40" bestFit="1" customWidth="1"/>
    <col min="12" max="12" width="12.140625" style="40" bestFit="1" customWidth="1"/>
    <col min="13" max="13" width="6.28515625" style="40" bestFit="1" customWidth="1"/>
    <col min="14" max="14" width="12.140625" style="40" bestFit="1" customWidth="1"/>
    <col min="15" max="15" width="6.28515625" style="40" bestFit="1" customWidth="1"/>
    <col min="16" max="16" width="12.140625" style="40" bestFit="1" customWidth="1"/>
    <col min="17" max="17" width="6.28515625" style="40" bestFit="1" customWidth="1"/>
    <col min="18" max="18" width="12.140625" style="40" bestFit="1" customWidth="1"/>
    <col min="19" max="19" width="6.28515625" style="40" bestFit="1" customWidth="1"/>
    <col min="20" max="20" width="12.140625" style="40" bestFit="1" customWidth="1"/>
    <col min="21" max="21" width="6.28515625" style="40" bestFit="1" customWidth="1"/>
    <col min="22" max="22" width="12.140625" style="40" bestFit="1" customWidth="1"/>
    <col min="23" max="23" width="6.28515625" style="40" bestFit="1" customWidth="1"/>
    <col min="24" max="24" width="12.140625" style="40" bestFit="1" customWidth="1"/>
    <col min="25" max="25" width="6.28515625" style="40" bestFit="1" customWidth="1"/>
    <col min="26" max="26" width="12.140625" style="40" bestFit="1" customWidth="1"/>
    <col min="27" max="27" width="6.28515625" style="40" bestFit="1" customWidth="1"/>
    <col min="28" max="28" width="12.140625" style="40" bestFit="1" customWidth="1"/>
    <col min="29" max="29" width="6.28515625" style="40" bestFit="1" customWidth="1"/>
    <col min="30" max="30" width="12.140625" style="40" bestFit="1" customWidth="1"/>
    <col min="31" max="31" width="6.28515625" style="40" bestFit="1" customWidth="1"/>
    <col min="32" max="32" width="12.140625" style="40" bestFit="1" customWidth="1"/>
    <col min="33" max="33" width="6.28515625" style="40" bestFit="1" customWidth="1"/>
    <col min="34" max="34" width="12.140625" style="40" bestFit="1" customWidth="1"/>
    <col min="35" max="35" width="6.28515625" style="40" bestFit="1" customWidth="1"/>
    <col min="36" max="36" width="12.140625" style="40" bestFit="1" customWidth="1"/>
    <col min="37" max="37" width="6.28515625" style="40" bestFit="1" customWidth="1"/>
    <col min="38" max="38" width="12.140625" style="40" bestFit="1" customWidth="1"/>
    <col min="39" max="39" width="6.28515625" style="40" bestFit="1" customWidth="1"/>
    <col min="40" max="40" width="12.140625" style="40" bestFit="1" customWidth="1"/>
    <col min="41" max="41" width="6.28515625" style="40" bestFit="1" customWidth="1"/>
    <col min="42" max="42" width="12.140625" style="40" bestFit="1" customWidth="1"/>
    <col min="43" max="43" width="6.28515625" style="40" bestFit="1" customWidth="1"/>
    <col min="44" max="44" width="12.140625" style="40" bestFit="1" customWidth="1"/>
    <col min="45" max="45" width="6.28515625" style="40" bestFit="1" customWidth="1"/>
    <col min="46" max="46" width="12.140625" style="40" bestFit="1" customWidth="1"/>
    <col min="47" max="47" width="6.28515625" style="40" bestFit="1" customWidth="1"/>
    <col min="48" max="48" width="12.140625" style="40" bestFit="1" customWidth="1"/>
    <col min="49" max="49" width="6.28515625" style="40" bestFit="1" customWidth="1"/>
    <col min="50" max="50" width="12.140625" style="40" bestFit="1" customWidth="1"/>
    <col min="51" max="16384" width="9.140625" style="40"/>
  </cols>
  <sheetData>
    <row r="1" spans="1:51" x14ac:dyDescent="0.15">
      <c r="A1" s="71" t="s">
        <v>2209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</row>
    <row r="2" spans="1:51" x14ac:dyDescent="0.15">
      <c r="A2" s="74" t="s">
        <v>1397</v>
      </c>
      <c r="B2" s="65" t="s">
        <v>2294</v>
      </c>
      <c r="C2" s="65" t="s">
        <v>2297</v>
      </c>
      <c r="D2" s="66" t="s">
        <v>2295</v>
      </c>
      <c r="E2" s="66"/>
      <c r="F2" s="66" t="s">
        <v>2298</v>
      </c>
      <c r="G2" s="66"/>
      <c r="H2" s="66" t="s">
        <v>2299</v>
      </c>
      <c r="I2" s="66"/>
      <c r="J2" s="66" t="s">
        <v>2300</v>
      </c>
      <c r="K2" s="66"/>
      <c r="L2" s="66" t="s">
        <v>2301</v>
      </c>
      <c r="M2" s="66"/>
      <c r="N2" s="66" t="s">
        <v>2302</v>
      </c>
      <c r="O2" s="66"/>
      <c r="P2" s="66" t="s">
        <v>2303</v>
      </c>
      <c r="Q2" s="66"/>
      <c r="R2" s="66" t="s">
        <v>2304</v>
      </c>
      <c r="S2" s="66"/>
      <c r="T2" s="66" t="s">
        <v>2305</v>
      </c>
      <c r="U2" s="66"/>
      <c r="V2" s="66" t="s">
        <v>2306</v>
      </c>
      <c r="W2" s="66"/>
      <c r="X2" s="66" t="s">
        <v>2307</v>
      </c>
      <c r="Y2" s="66"/>
      <c r="Z2" s="66" t="s">
        <v>2308</v>
      </c>
      <c r="AA2" s="66"/>
      <c r="AB2" s="66" t="s">
        <v>2309</v>
      </c>
      <c r="AC2" s="66"/>
      <c r="AD2" s="66" t="s">
        <v>2310</v>
      </c>
      <c r="AE2" s="66"/>
      <c r="AF2" s="66" t="s">
        <v>2311</v>
      </c>
      <c r="AG2" s="66"/>
      <c r="AH2" s="66" t="s">
        <v>2312</v>
      </c>
      <c r="AI2" s="66"/>
      <c r="AJ2" s="66" t="s">
        <v>2313</v>
      </c>
      <c r="AK2" s="66"/>
      <c r="AL2" s="66" t="s">
        <v>2314</v>
      </c>
      <c r="AM2" s="66"/>
      <c r="AN2" s="66" t="s">
        <v>2315</v>
      </c>
      <c r="AO2" s="66"/>
      <c r="AP2" s="66" t="s">
        <v>2316</v>
      </c>
      <c r="AQ2" s="66"/>
      <c r="AR2" s="66" t="s">
        <v>2317</v>
      </c>
      <c r="AS2" s="66"/>
      <c r="AT2" s="66" t="s">
        <v>2318</v>
      </c>
      <c r="AU2" s="66"/>
      <c r="AV2" s="66" t="s">
        <v>2319</v>
      </c>
      <c r="AW2" s="66"/>
      <c r="AX2" s="66" t="s">
        <v>2320</v>
      </c>
      <c r="AY2" s="66"/>
    </row>
    <row r="3" spans="1:51" x14ac:dyDescent="0.15">
      <c r="A3" s="74"/>
      <c r="B3" s="65"/>
      <c r="C3" s="65"/>
      <c r="D3" s="54" t="s">
        <v>2296</v>
      </c>
      <c r="E3" s="54" t="s">
        <v>1007</v>
      </c>
      <c r="F3" s="54" t="s">
        <v>2296</v>
      </c>
      <c r="G3" s="54" t="s">
        <v>1007</v>
      </c>
      <c r="H3" s="54" t="s">
        <v>2296</v>
      </c>
      <c r="I3" s="54" t="s">
        <v>1007</v>
      </c>
      <c r="J3" s="54" t="s">
        <v>2296</v>
      </c>
      <c r="K3" s="54" t="s">
        <v>1007</v>
      </c>
      <c r="L3" s="54" t="s">
        <v>2296</v>
      </c>
      <c r="M3" s="54" t="s">
        <v>1007</v>
      </c>
      <c r="N3" s="54" t="s">
        <v>2296</v>
      </c>
      <c r="O3" s="54" t="s">
        <v>1007</v>
      </c>
      <c r="P3" s="54" t="s">
        <v>2296</v>
      </c>
      <c r="Q3" s="54" t="s">
        <v>1007</v>
      </c>
      <c r="R3" s="54" t="s">
        <v>2296</v>
      </c>
      <c r="S3" s="54" t="s">
        <v>1007</v>
      </c>
      <c r="T3" s="54" t="s">
        <v>2296</v>
      </c>
      <c r="U3" s="54" t="s">
        <v>1007</v>
      </c>
      <c r="V3" s="54" t="s">
        <v>2296</v>
      </c>
      <c r="W3" s="54" t="s">
        <v>1007</v>
      </c>
      <c r="X3" s="54" t="s">
        <v>2296</v>
      </c>
      <c r="Y3" s="54" t="s">
        <v>1007</v>
      </c>
      <c r="Z3" s="54" t="s">
        <v>2296</v>
      </c>
      <c r="AA3" s="54" t="s">
        <v>1007</v>
      </c>
      <c r="AB3" s="54" t="s">
        <v>2296</v>
      </c>
      <c r="AC3" s="54" t="s">
        <v>1007</v>
      </c>
      <c r="AD3" s="54" t="s">
        <v>2296</v>
      </c>
      <c r="AE3" s="54" t="s">
        <v>1007</v>
      </c>
      <c r="AF3" s="54" t="s">
        <v>2296</v>
      </c>
      <c r="AG3" s="54" t="s">
        <v>1007</v>
      </c>
      <c r="AH3" s="54" t="s">
        <v>2296</v>
      </c>
      <c r="AI3" s="54" t="s">
        <v>1007</v>
      </c>
      <c r="AJ3" s="54" t="s">
        <v>2296</v>
      </c>
      <c r="AK3" s="54" t="s">
        <v>1007</v>
      </c>
      <c r="AL3" s="54" t="s">
        <v>2296</v>
      </c>
      <c r="AM3" s="54" t="s">
        <v>1007</v>
      </c>
      <c r="AN3" s="54" t="s">
        <v>2296</v>
      </c>
      <c r="AO3" s="54" t="s">
        <v>1007</v>
      </c>
      <c r="AP3" s="54" t="s">
        <v>2296</v>
      </c>
      <c r="AQ3" s="54" t="s">
        <v>1007</v>
      </c>
      <c r="AR3" s="54" t="s">
        <v>2296</v>
      </c>
      <c r="AS3" s="54" t="s">
        <v>1007</v>
      </c>
      <c r="AT3" s="54" t="s">
        <v>2296</v>
      </c>
      <c r="AU3" s="54" t="s">
        <v>1007</v>
      </c>
      <c r="AV3" s="54" t="s">
        <v>2296</v>
      </c>
      <c r="AW3" s="54" t="s">
        <v>1007</v>
      </c>
      <c r="AX3" s="54" t="s">
        <v>2296</v>
      </c>
      <c r="AY3" s="54" t="s">
        <v>1007</v>
      </c>
    </row>
    <row r="4" spans="1:51" ht="21" x14ac:dyDescent="0.15">
      <c r="A4" s="38" t="str">
        <f>'SP '!A8</f>
        <v>1</v>
      </c>
      <c r="B4" s="39" t="str">
        <f>VLOOKUP(A4, 'SP '!A8:K796, 2, FALSE())</f>
        <v>SERVIÇOS PRELIMINARES</v>
      </c>
      <c r="C4" s="41">
        <f>VLOOKUP(A4, 'SP '!A8:K796, 11, FALSE())</f>
        <v>925531.29999999993</v>
      </c>
      <c r="D4" s="41">
        <f>$C4*E4</f>
        <v>248597.70718</v>
      </c>
      <c r="E4" s="61">
        <v>0.26860000000000001</v>
      </c>
      <c r="F4" s="41">
        <f>$C4*G4</f>
        <v>29431.895339999999</v>
      </c>
      <c r="G4" s="61">
        <v>3.1800000000000002E-2</v>
      </c>
      <c r="H4" s="41">
        <f>$C4*I4</f>
        <v>29431.895339999999</v>
      </c>
      <c r="I4" s="61">
        <v>3.1800000000000002E-2</v>
      </c>
      <c r="J4" s="41">
        <f>$C4*K4</f>
        <v>29431.895339999999</v>
      </c>
      <c r="K4" s="61">
        <v>3.1800000000000002E-2</v>
      </c>
      <c r="L4" s="41">
        <f>$C4*M4</f>
        <v>29431.895339999999</v>
      </c>
      <c r="M4" s="61">
        <v>3.1800000000000002E-2</v>
      </c>
      <c r="N4" s="41">
        <f>$C4*O4</f>
        <v>29431.895339999999</v>
      </c>
      <c r="O4" s="61">
        <v>3.1800000000000002E-2</v>
      </c>
      <c r="P4" s="41">
        <f>$C4*Q4</f>
        <v>29431.895339999999</v>
      </c>
      <c r="Q4" s="61">
        <v>3.1800000000000002E-2</v>
      </c>
      <c r="R4" s="41">
        <f>$C4*S4</f>
        <v>29431.895339999999</v>
      </c>
      <c r="S4" s="61">
        <v>3.1800000000000002E-2</v>
      </c>
      <c r="T4" s="41">
        <f>$C4*U4</f>
        <v>29431.895339999999</v>
      </c>
      <c r="U4" s="61">
        <v>3.1800000000000002E-2</v>
      </c>
      <c r="V4" s="41">
        <f>$C4*W4</f>
        <v>29431.895339999999</v>
      </c>
      <c r="W4" s="61">
        <v>3.1800000000000002E-2</v>
      </c>
      <c r="X4" s="41">
        <f>$C4*Y4</f>
        <v>29431.895339999999</v>
      </c>
      <c r="Y4" s="61">
        <v>3.1800000000000002E-2</v>
      </c>
      <c r="Z4" s="41">
        <f>$C4*AA4</f>
        <v>29431.895339999999</v>
      </c>
      <c r="AA4" s="61">
        <v>3.1800000000000002E-2</v>
      </c>
      <c r="AB4" s="41">
        <f>$C4*AC4</f>
        <v>29431.895339999999</v>
      </c>
      <c r="AC4" s="61">
        <v>3.1800000000000002E-2</v>
      </c>
      <c r="AD4" s="41">
        <f>$C4*AE4</f>
        <v>29431.895339999999</v>
      </c>
      <c r="AE4" s="61">
        <v>3.1800000000000002E-2</v>
      </c>
      <c r="AF4" s="41">
        <f>$C4*AG4</f>
        <v>29431.895339999999</v>
      </c>
      <c r="AG4" s="61">
        <v>3.1800000000000002E-2</v>
      </c>
      <c r="AH4" s="41">
        <f>$C4*AI4</f>
        <v>29431.895339999999</v>
      </c>
      <c r="AI4" s="61">
        <v>3.1800000000000002E-2</v>
      </c>
      <c r="AJ4" s="41">
        <f>$C4*AK4</f>
        <v>29431.895339999999</v>
      </c>
      <c r="AK4" s="61">
        <v>3.1800000000000002E-2</v>
      </c>
      <c r="AL4" s="41">
        <f>$C4*AM4</f>
        <v>29431.895339999999</v>
      </c>
      <c r="AM4" s="61">
        <v>3.1800000000000002E-2</v>
      </c>
      <c r="AN4" s="41">
        <f>$C4*AO4</f>
        <v>29431.895339999999</v>
      </c>
      <c r="AO4" s="61">
        <v>3.1800000000000002E-2</v>
      </c>
      <c r="AP4" s="41">
        <f>$C4*AQ4</f>
        <v>29431.895339999999</v>
      </c>
      <c r="AQ4" s="61">
        <v>3.1800000000000002E-2</v>
      </c>
      <c r="AR4" s="41">
        <f>$C4*AS4</f>
        <v>29431.895339999999</v>
      </c>
      <c r="AS4" s="61">
        <v>3.1800000000000002E-2</v>
      </c>
      <c r="AT4" s="41">
        <f>$C4*AU4</f>
        <v>29431.895339999999</v>
      </c>
      <c r="AU4" s="61">
        <v>3.1800000000000002E-2</v>
      </c>
      <c r="AV4" s="41">
        <f>$C4*AW4</f>
        <v>29431.895339999999</v>
      </c>
      <c r="AW4" s="61">
        <v>3.1800000000000002E-2</v>
      </c>
      <c r="AX4" s="41">
        <f>$C4*AY4</f>
        <v>29431.895339999999</v>
      </c>
      <c r="AY4" s="61">
        <v>3.1800000000000002E-2</v>
      </c>
    </row>
    <row r="5" spans="1:51" ht="31.5" x14ac:dyDescent="0.15">
      <c r="A5" s="57" t="str">
        <f>'SP '!A25</f>
        <v>2</v>
      </c>
      <c r="B5" s="58" t="str">
        <f>VLOOKUP(A5, 'SP '!$A$8:$K$796, 2, FALSE())</f>
        <v>MOVIMENTO DE TERRA PARA FUNDAÇÕES</v>
      </c>
      <c r="C5" s="59">
        <f>VLOOKUP(A5, 'SP '!A9:K797, 11, FALSE())</f>
        <v>390640.41000000003</v>
      </c>
      <c r="D5" s="59">
        <f t="shared" ref="D5:F27" si="0">$C5*E5</f>
        <v>0</v>
      </c>
      <c r="E5" s="60"/>
      <c r="F5" s="59">
        <f t="shared" si="0"/>
        <v>390640.41000000003</v>
      </c>
      <c r="G5" s="60">
        <v>1</v>
      </c>
      <c r="H5" s="59">
        <f t="shared" ref="H5" si="1">$C5*I5</f>
        <v>0</v>
      </c>
      <c r="I5" s="60"/>
      <c r="J5" s="59">
        <f t="shared" ref="J5" si="2">$C5*K5</f>
        <v>0</v>
      </c>
      <c r="K5" s="60"/>
      <c r="L5" s="59">
        <f t="shared" ref="L5" si="3">$C5*M5</f>
        <v>0</v>
      </c>
      <c r="M5" s="60"/>
      <c r="N5" s="59">
        <f t="shared" ref="N5" si="4">$C5*O5</f>
        <v>0</v>
      </c>
      <c r="O5" s="60"/>
      <c r="P5" s="59">
        <f t="shared" ref="P5" si="5">$C5*Q5</f>
        <v>0</v>
      </c>
      <c r="Q5" s="60"/>
      <c r="R5" s="59">
        <f t="shared" ref="R5" si="6">$C5*S5</f>
        <v>0</v>
      </c>
      <c r="S5" s="60"/>
      <c r="T5" s="59">
        <f t="shared" ref="T5" si="7">$C5*U5</f>
        <v>0</v>
      </c>
      <c r="U5" s="60"/>
      <c r="V5" s="59">
        <f t="shared" ref="V5" si="8">$C5*W5</f>
        <v>0</v>
      </c>
      <c r="W5" s="60"/>
      <c r="X5" s="59">
        <f t="shared" ref="X5" si="9">$C5*Y5</f>
        <v>0</v>
      </c>
      <c r="Y5" s="60"/>
      <c r="Z5" s="59">
        <f t="shared" ref="Z5" si="10">$C5*AA5</f>
        <v>0</v>
      </c>
      <c r="AA5" s="60"/>
      <c r="AB5" s="59">
        <f t="shared" ref="AB5" si="11">$C5*AC5</f>
        <v>0</v>
      </c>
      <c r="AC5" s="60"/>
      <c r="AD5" s="59">
        <f t="shared" ref="AD5" si="12">$C5*AE5</f>
        <v>0</v>
      </c>
      <c r="AE5" s="60"/>
      <c r="AF5" s="59">
        <f t="shared" ref="AF5" si="13">$C5*AG5</f>
        <v>0</v>
      </c>
      <c r="AG5" s="60"/>
      <c r="AH5" s="59">
        <f t="shared" ref="AH5" si="14">$C5*AI5</f>
        <v>0</v>
      </c>
      <c r="AI5" s="60"/>
      <c r="AJ5" s="59">
        <f t="shared" ref="AJ5" si="15">$C5*AK5</f>
        <v>0</v>
      </c>
      <c r="AK5" s="60"/>
      <c r="AL5" s="59">
        <f t="shared" ref="AL5" si="16">$C5*AM5</f>
        <v>0</v>
      </c>
      <c r="AM5" s="60"/>
      <c r="AN5" s="59">
        <f t="shared" ref="AN5" si="17">$C5*AO5</f>
        <v>0</v>
      </c>
      <c r="AO5" s="60"/>
      <c r="AP5" s="59">
        <f t="shared" ref="AP5" si="18">$C5*AQ5</f>
        <v>0</v>
      </c>
      <c r="AQ5" s="60"/>
      <c r="AR5" s="59">
        <f t="shared" ref="AR5" si="19">$C5*AS5</f>
        <v>0</v>
      </c>
      <c r="AS5" s="60"/>
      <c r="AT5" s="59">
        <f t="shared" ref="AT5" si="20">$C5*AU5</f>
        <v>0</v>
      </c>
      <c r="AU5" s="60"/>
      <c r="AV5" s="59">
        <f t="shared" ref="AV5" si="21">$C5*AW5</f>
        <v>0</v>
      </c>
      <c r="AW5" s="60"/>
      <c r="AX5" s="59">
        <f t="shared" ref="AX5" si="22">$C5*AY5</f>
        <v>0</v>
      </c>
      <c r="AY5" s="60"/>
    </row>
    <row r="6" spans="1:51" x14ac:dyDescent="0.15">
      <c r="A6" s="38" t="str">
        <f>'SP '!A56</f>
        <v>3</v>
      </c>
      <c r="B6" s="39" t="str">
        <f>VLOOKUP(A6, 'SP '!$A$8:$K$796, 2, FALSE())</f>
        <v>FUNDAÇÕES</v>
      </c>
      <c r="C6" s="41">
        <f>VLOOKUP(A6, 'SP '!A10:K798, 11, FALSE())</f>
        <v>1100854.0799999996</v>
      </c>
      <c r="D6" s="41">
        <f t="shared" si="0"/>
        <v>0</v>
      </c>
      <c r="E6" s="56"/>
      <c r="F6" s="41">
        <f t="shared" si="0"/>
        <v>330256.22399999987</v>
      </c>
      <c r="G6" s="56">
        <v>0.3</v>
      </c>
      <c r="H6" s="41">
        <f t="shared" ref="H6" si="23">$C6*I6</f>
        <v>385298.92799999984</v>
      </c>
      <c r="I6" s="56">
        <v>0.35</v>
      </c>
      <c r="J6" s="41">
        <f t="shared" ref="J6" si="24">$C6*K6</f>
        <v>385298.92799999984</v>
      </c>
      <c r="K6" s="56">
        <v>0.35</v>
      </c>
      <c r="L6" s="41">
        <f t="shared" ref="L6" si="25">$C6*M6</f>
        <v>0</v>
      </c>
      <c r="M6" s="56"/>
      <c r="N6" s="41">
        <f t="shared" ref="N6" si="26">$C6*O6</f>
        <v>0</v>
      </c>
      <c r="O6" s="56"/>
      <c r="P6" s="41">
        <f t="shared" ref="P6" si="27">$C6*Q6</f>
        <v>0</v>
      </c>
      <c r="Q6" s="56"/>
      <c r="R6" s="41">
        <f t="shared" ref="R6" si="28">$C6*S6</f>
        <v>0</v>
      </c>
      <c r="S6" s="56"/>
      <c r="T6" s="41">
        <f t="shared" ref="T6" si="29">$C6*U6</f>
        <v>0</v>
      </c>
      <c r="U6" s="56"/>
      <c r="V6" s="41">
        <f t="shared" ref="V6" si="30">$C6*W6</f>
        <v>0</v>
      </c>
      <c r="W6" s="56"/>
      <c r="X6" s="41">
        <f t="shared" ref="X6" si="31">$C6*Y6</f>
        <v>0</v>
      </c>
      <c r="Y6" s="56"/>
      <c r="Z6" s="41">
        <f t="shared" ref="Z6" si="32">$C6*AA6</f>
        <v>0</v>
      </c>
      <c r="AA6" s="56"/>
      <c r="AB6" s="41">
        <f t="shared" ref="AB6" si="33">$C6*AC6</f>
        <v>0</v>
      </c>
      <c r="AC6" s="56"/>
      <c r="AD6" s="41">
        <f t="shared" ref="AD6" si="34">$C6*AE6</f>
        <v>0</v>
      </c>
      <c r="AE6" s="56"/>
      <c r="AF6" s="41">
        <f t="shared" ref="AF6" si="35">$C6*AG6</f>
        <v>0</v>
      </c>
      <c r="AG6" s="56"/>
      <c r="AH6" s="41">
        <f t="shared" ref="AH6" si="36">$C6*AI6</f>
        <v>0</v>
      </c>
      <c r="AI6" s="56"/>
      <c r="AJ6" s="41">
        <f t="shared" ref="AJ6" si="37">$C6*AK6</f>
        <v>0</v>
      </c>
      <c r="AK6" s="56"/>
      <c r="AL6" s="41">
        <f t="shared" ref="AL6" si="38">$C6*AM6</f>
        <v>0</v>
      </c>
      <c r="AM6" s="56"/>
      <c r="AN6" s="41">
        <f t="shared" ref="AN6" si="39">$C6*AO6</f>
        <v>0</v>
      </c>
      <c r="AO6" s="56"/>
      <c r="AP6" s="41">
        <f t="shared" ref="AP6" si="40">$C6*AQ6</f>
        <v>0</v>
      </c>
      <c r="AQ6" s="56"/>
      <c r="AR6" s="41">
        <f t="shared" ref="AR6" si="41">$C6*AS6</f>
        <v>0</v>
      </c>
      <c r="AS6" s="56"/>
      <c r="AT6" s="41">
        <f t="shared" ref="AT6" si="42">$C6*AU6</f>
        <v>0</v>
      </c>
      <c r="AU6" s="56"/>
      <c r="AV6" s="41">
        <f t="shared" ref="AV6" si="43">$C6*AW6</f>
        <v>0</v>
      </c>
      <c r="AW6" s="56"/>
      <c r="AX6" s="41">
        <f t="shared" ref="AX6" si="44">$C6*AY6</f>
        <v>0</v>
      </c>
      <c r="AY6" s="56"/>
    </row>
    <row r="7" spans="1:51" x14ac:dyDescent="0.15">
      <c r="A7" s="57" t="str">
        <f>'SP '!A132</f>
        <v>4</v>
      </c>
      <c r="B7" s="58" t="str">
        <f>VLOOKUP(A7, 'SP '!$A$8:$K$796, 2, FALSE())</f>
        <v>SUPERESTRUTURA</v>
      </c>
      <c r="C7" s="59">
        <f>VLOOKUP(A7, 'SP '!A11:K799, 11, FALSE())</f>
        <v>1880028.2799999998</v>
      </c>
      <c r="D7" s="59">
        <f t="shared" si="0"/>
        <v>0</v>
      </c>
      <c r="E7" s="60"/>
      <c r="F7" s="59">
        <f t="shared" si="0"/>
        <v>0</v>
      </c>
      <c r="G7" s="60"/>
      <c r="H7" s="59">
        <f t="shared" ref="H7" si="45">$C7*I7</f>
        <v>0</v>
      </c>
      <c r="I7" s="60"/>
      <c r="J7" s="59">
        <f t="shared" ref="J7" si="46">$C7*K7</f>
        <v>0</v>
      </c>
      <c r="K7" s="60"/>
      <c r="L7" s="59">
        <f t="shared" ref="L7" si="47">$C7*M7</f>
        <v>470007.06999999995</v>
      </c>
      <c r="M7" s="60">
        <v>0.25</v>
      </c>
      <c r="N7" s="59">
        <f t="shared" ref="N7" si="48">$C7*O7</f>
        <v>470007.06999999995</v>
      </c>
      <c r="O7" s="60">
        <v>0.25</v>
      </c>
      <c r="P7" s="59">
        <f t="shared" ref="P7" si="49">$C7*Q7</f>
        <v>470007.06999999995</v>
      </c>
      <c r="Q7" s="60">
        <v>0.25</v>
      </c>
      <c r="R7" s="59">
        <f t="shared" ref="R7" si="50">$C7*S7</f>
        <v>470007.06999999995</v>
      </c>
      <c r="S7" s="60">
        <v>0.25</v>
      </c>
      <c r="T7" s="59">
        <f t="shared" ref="T7" si="51">$C7*U7</f>
        <v>0</v>
      </c>
      <c r="U7" s="60"/>
      <c r="V7" s="59">
        <f t="shared" ref="V7" si="52">$C7*W7</f>
        <v>0</v>
      </c>
      <c r="W7" s="60"/>
      <c r="X7" s="59">
        <f t="shared" ref="X7" si="53">$C7*Y7</f>
        <v>0</v>
      </c>
      <c r="Y7" s="60"/>
      <c r="Z7" s="59">
        <f t="shared" ref="Z7" si="54">$C7*AA7</f>
        <v>0</v>
      </c>
      <c r="AA7" s="60"/>
      <c r="AB7" s="59">
        <f t="shared" ref="AB7" si="55">$C7*AC7</f>
        <v>0</v>
      </c>
      <c r="AC7" s="60"/>
      <c r="AD7" s="59">
        <f t="shared" ref="AD7" si="56">$C7*AE7</f>
        <v>0</v>
      </c>
      <c r="AE7" s="60"/>
      <c r="AF7" s="59">
        <f t="shared" ref="AF7" si="57">$C7*AG7</f>
        <v>0</v>
      </c>
      <c r="AG7" s="60"/>
      <c r="AH7" s="59">
        <f t="shared" ref="AH7" si="58">$C7*AI7</f>
        <v>0</v>
      </c>
      <c r="AI7" s="60"/>
      <c r="AJ7" s="59">
        <f t="shared" ref="AJ7" si="59">$C7*AK7</f>
        <v>0</v>
      </c>
      <c r="AK7" s="60"/>
      <c r="AL7" s="59">
        <f t="shared" ref="AL7" si="60">$C7*AM7</f>
        <v>0</v>
      </c>
      <c r="AM7" s="60"/>
      <c r="AN7" s="59">
        <f t="shared" ref="AN7" si="61">$C7*AO7</f>
        <v>0</v>
      </c>
      <c r="AO7" s="60"/>
      <c r="AP7" s="59">
        <f t="shared" ref="AP7" si="62">$C7*AQ7</f>
        <v>0</v>
      </c>
      <c r="AQ7" s="60"/>
      <c r="AR7" s="59">
        <f t="shared" ref="AR7" si="63">$C7*AS7</f>
        <v>0</v>
      </c>
      <c r="AS7" s="60"/>
      <c r="AT7" s="59">
        <f t="shared" ref="AT7" si="64">$C7*AU7</f>
        <v>0</v>
      </c>
      <c r="AU7" s="60"/>
      <c r="AV7" s="59">
        <f t="shared" ref="AV7" si="65">$C7*AW7</f>
        <v>0</v>
      </c>
      <c r="AW7" s="60"/>
      <c r="AX7" s="59">
        <f t="shared" ref="AX7" si="66">$C7*AY7</f>
        <v>0</v>
      </c>
      <c r="AY7" s="60"/>
    </row>
    <row r="8" spans="1:51" ht="21" x14ac:dyDescent="0.15">
      <c r="A8" s="55" t="s">
        <v>1616</v>
      </c>
      <c r="B8" s="39" t="str">
        <f>VLOOKUP(A8, 'SP '!$A$8:$K$796, 2, FALSE())</f>
        <v>SISTEMA DE VEDAÇÃO VERTICAL</v>
      </c>
      <c r="C8" s="41">
        <f>VLOOKUP(A8, 'SP '!A12:K800, 11, FALSE())</f>
        <v>332664.03000000009</v>
      </c>
      <c r="D8" s="41">
        <f t="shared" si="0"/>
        <v>0</v>
      </c>
      <c r="E8" s="56"/>
      <c r="F8" s="41">
        <f t="shared" si="0"/>
        <v>0</v>
      </c>
      <c r="G8" s="56"/>
      <c r="H8" s="41">
        <f t="shared" ref="H8" si="67">$C8*I8</f>
        <v>0</v>
      </c>
      <c r="I8" s="56"/>
      <c r="J8" s="41">
        <f t="shared" ref="J8" si="68">$C8*K8</f>
        <v>0</v>
      </c>
      <c r="K8" s="56"/>
      <c r="L8" s="41">
        <f t="shared" ref="L8" si="69">$C8*M8</f>
        <v>0</v>
      </c>
      <c r="M8" s="56"/>
      <c r="N8" s="41">
        <f t="shared" ref="N8" si="70">$C8*O8</f>
        <v>0</v>
      </c>
      <c r="O8" s="56"/>
      <c r="P8" s="41">
        <f t="shared" ref="P8" si="71">$C8*Q8</f>
        <v>0</v>
      </c>
      <c r="Q8" s="56"/>
      <c r="R8" s="41">
        <f t="shared" ref="R8" si="72">$C8*S8</f>
        <v>0</v>
      </c>
      <c r="S8" s="56"/>
      <c r="T8" s="41">
        <f t="shared" ref="T8" si="73">$C8*U8</f>
        <v>166332.01500000004</v>
      </c>
      <c r="U8" s="56">
        <v>0.5</v>
      </c>
      <c r="V8" s="41">
        <f t="shared" ref="V8" si="74">$C8*W8</f>
        <v>166332.01500000004</v>
      </c>
      <c r="W8" s="56">
        <v>0.5</v>
      </c>
      <c r="X8" s="41">
        <f t="shared" ref="X8" si="75">$C8*Y8</f>
        <v>0</v>
      </c>
      <c r="Y8" s="56"/>
      <c r="Z8" s="41">
        <f t="shared" ref="Z8" si="76">$C8*AA8</f>
        <v>0</v>
      </c>
      <c r="AA8" s="56"/>
      <c r="AB8" s="41">
        <f t="shared" ref="AB8" si="77">$C8*AC8</f>
        <v>0</v>
      </c>
      <c r="AC8" s="56"/>
      <c r="AD8" s="41">
        <f t="shared" ref="AD8" si="78">$C8*AE8</f>
        <v>0</v>
      </c>
      <c r="AE8" s="56"/>
      <c r="AF8" s="41">
        <f t="shared" ref="AF8" si="79">$C8*AG8</f>
        <v>0</v>
      </c>
      <c r="AG8" s="56"/>
      <c r="AH8" s="41">
        <f t="shared" ref="AH8" si="80">$C8*AI8</f>
        <v>0</v>
      </c>
      <c r="AI8" s="56"/>
      <c r="AJ8" s="41">
        <f t="shared" ref="AJ8" si="81">$C8*AK8</f>
        <v>0</v>
      </c>
      <c r="AK8" s="56"/>
      <c r="AL8" s="41">
        <f t="shared" ref="AL8" si="82">$C8*AM8</f>
        <v>0</v>
      </c>
      <c r="AM8" s="56"/>
      <c r="AN8" s="41">
        <f t="shared" ref="AN8" si="83">$C8*AO8</f>
        <v>0</v>
      </c>
      <c r="AO8" s="56"/>
      <c r="AP8" s="41">
        <f t="shared" ref="AP8" si="84">$C8*AQ8</f>
        <v>0</v>
      </c>
      <c r="AQ8" s="56"/>
      <c r="AR8" s="41">
        <f t="shared" ref="AR8" si="85">$C8*AS8</f>
        <v>0</v>
      </c>
      <c r="AS8" s="56"/>
      <c r="AT8" s="41">
        <f t="shared" ref="AT8" si="86">$C8*AU8</f>
        <v>0</v>
      </c>
      <c r="AU8" s="56"/>
      <c r="AV8" s="41">
        <f t="shared" ref="AV8" si="87">$C8*AW8</f>
        <v>0</v>
      </c>
      <c r="AW8" s="56"/>
      <c r="AX8" s="41">
        <f t="shared" ref="AX8" si="88">$C8*AY8</f>
        <v>0</v>
      </c>
      <c r="AY8" s="56"/>
    </row>
    <row r="9" spans="1:51" x14ac:dyDescent="0.15">
      <c r="A9" s="57" t="s">
        <v>1640</v>
      </c>
      <c r="B9" s="58" t="str">
        <f>VLOOKUP(A9, 'SP '!$A$8:$K$796, 2, FALSE())</f>
        <v>ESQUADRIAS</v>
      </c>
      <c r="C9" s="59">
        <f>VLOOKUP(A9, 'SP '!A13:K801, 11, FALSE())</f>
        <v>519351.32</v>
      </c>
      <c r="D9" s="59">
        <f t="shared" si="0"/>
        <v>0</v>
      </c>
      <c r="E9" s="60"/>
      <c r="F9" s="59">
        <f t="shared" si="0"/>
        <v>0</v>
      </c>
      <c r="G9" s="60"/>
      <c r="H9" s="59">
        <f t="shared" ref="H9" si="89">$C9*I9</f>
        <v>0</v>
      </c>
      <c r="I9" s="60"/>
      <c r="J9" s="59">
        <f t="shared" ref="J9" si="90">$C9*K9</f>
        <v>0</v>
      </c>
      <c r="K9" s="60"/>
      <c r="L9" s="59">
        <f t="shared" ref="L9" si="91">$C9*M9</f>
        <v>0</v>
      </c>
      <c r="M9" s="60"/>
      <c r="N9" s="59">
        <f t="shared" ref="N9" si="92">$C9*O9</f>
        <v>0</v>
      </c>
      <c r="O9" s="60"/>
      <c r="P9" s="59">
        <f t="shared" ref="P9" si="93">$C9*Q9</f>
        <v>0</v>
      </c>
      <c r="Q9" s="60"/>
      <c r="R9" s="59">
        <f t="shared" ref="R9" si="94">$C9*S9</f>
        <v>0</v>
      </c>
      <c r="S9" s="60"/>
      <c r="T9" s="59">
        <f t="shared" ref="T9" si="95">$C9*U9</f>
        <v>0</v>
      </c>
      <c r="U9" s="60"/>
      <c r="V9" s="59">
        <f t="shared" ref="V9" si="96">$C9*W9</f>
        <v>0</v>
      </c>
      <c r="W9" s="60"/>
      <c r="X9" s="59">
        <f t="shared" ref="X9" si="97">$C9*Y9</f>
        <v>0</v>
      </c>
      <c r="Y9" s="60"/>
      <c r="Z9" s="59">
        <f t="shared" ref="Z9" si="98">$C9*AA9</f>
        <v>0</v>
      </c>
      <c r="AA9" s="60"/>
      <c r="AB9" s="59">
        <f t="shared" ref="AB9" si="99">$C9*AC9</f>
        <v>0</v>
      </c>
      <c r="AC9" s="60"/>
      <c r="AD9" s="59">
        <f t="shared" ref="AD9" si="100">$C9*AE9</f>
        <v>259675.66</v>
      </c>
      <c r="AE9" s="60">
        <v>0.5</v>
      </c>
      <c r="AF9" s="59">
        <f t="shared" ref="AF9" si="101">$C9*AG9</f>
        <v>259675.66</v>
      </c>
      <c r="AG9" s="60">
        <v>0.5</v>
      </c>
      <c r="AH9" s="59">
        <f t="shared" ref="AH9" si="102">$C9*AI9</f>
        <v>0</v>
      </c>
      <c r="AI9" s="60"/>
      <c r="AJ9" s="59">
        <f t="shared" ref="AJ9" si="103">$C9*AK9</f>
        <v>0</v>
      </c>
      <c r="AK9" s="60"/>
      <c r="AL9" s="59">
        <f t="shared" ref="AL9" si="104">$C9*AM9</f>
        <v>0</v>
      </c>
      <c r="AM9" s="60"/>
      <c r="AN9" s="59">
        <f t="shared" ref="AN9" si="105">$C9*AO9</f>
        <v>0</v>
      </c>
      <c r="AO9" s="60"/>
      <c r="AP9" s="59">
        <f t="shared" ref="AP9" si="106">$C9*AQ9</f>
        <v>0</v>
      </c>
      <c r="AQ9" s="60"/>
      <c r="AR9" s="59">
        <f t="shared" ref="AR9" si="107">$C9*AS9</f>
        <v>0</v>
      </c>
      <c r="AS9" s="60"/>
      <c r="AT9" s="59">
        <f t="shared" ref="AT9" si="108">$C9*AU9</f>
        <v>0</v>
      </c>
      <c r="AU9" s="60"/>
      <c r="AV9" s="59">
        <f t="shared" ref="AV9" si="109">$C9*AW9</f>
        <v>0</v>
      </c>
      <c r="AW9" s="60"/>
      <c r="AX9" s="59">
        <f t="shared" ref="AX9" si="110">$C9*AY9</f>
        <v>0</v>
      </c>
      <c r="AY9" s="60"/>
    </row>
    <row r="10" spans="1:51" ht="21" x14ac:dyDescent="0.15">
      <c r="A10" s="55" t="s">
        <v>1695</v>
      </c>
      <c r="B10" s="39" t="str">
        <f>VLOOKUP(A10, 'SP '!$A$8:$K$796, 2, FALSE())</f>
        <v>SISTEMAS DE COBERTURA</v>
      </c>
      <c r="C10" s="41">
        <f>VLOOKUP(A10, 'SP '!A14:K802, 11, FALSE())</f>
        <v>762903.5</v>
      </c>
      <c r="D10" s="41">
        <f t="shared" si="0"/>
        <v>0</v>
      </c>
      <c r="E10" s="56"/>
      <c r="F10" s="41">
        <f t="shared" si="0"/>
        <v>0</v>
      </c>
      <c r="G10" s="56"/>
      <c r="H10" s="41">
        <f t="shared" ref="H10" si="111">$C10*I10</f>
        <v>0</v>
      </c>
      <c r="I10" s="56"/>
      <c r="J10" s="41">
        <f t="shared" ref="J10" si="112">$C10*K10</f>
        <v>0</v>
      </c>
      <c r="K10" s="56"/>
      <c r="L10" s="41">
        <f t="shared" ref="L10" si="113">$C10*M10</f>
        <v>0</v>
      </c>
      <c r="M10" s="56"/>
      <c r="N10" s="41">
        <f t="shared" ref="N10" si="114">$C10*O10</f>
        <v>0</v>
      </c>
      <c r="O10" s="56"/>
      <c r="P10" s="41">
        <f t="shared" ref="P10" si="115">$C10*Q10</f>
        <v>0</v>
      </c>
      <c r="Q10" s="56"/>
      <c r="R10" s="41">
        <f t="shared" ref="R10" si="116">$C10*S10</f>
        <v>0</v>
      </c>
      <c r="S10" s="56"/>
      <c r="T10" s="41">
        <f t="shared" ref="T10" si="117">$C10*U10</f>
        <v>0</v>
      </c>
      <c r="U10" s="56"/>
      <c r="V10" s="41">
        <f t="shared" ref="V10" si="118">$C10*W10</f>
        <v>0</v>
      </c>
      <c r="W10" s="56"/>
      <c r="X10" s="41">
        <f t="shared" ref="X10" si="119">$C10*Y10</f>
        <v>267016.22499999998</v>
      </c>
      <c r="Y10" s="56">
        <v>0.35</v>
      </c>
      <c r="Z10" s="41">
        <f t="shared" ref="Z10" si="120">$C10*AA10</f>
        <v>267016.22499999998</v>
      </c>
      <c r="AA10" s="56">
        <v>0.35</v>
      </c>
      <c r="AB10" s="41">
        <f t="shared" ref="AB10" si="121">$C10*AC10</f>
        <v>228871.05</v>
      </c>
      <c r="AC10" s="56">
        <v>0.3</v>
      </c>
      <c r="AD10" s="41">
        <f t="shared" ref="AD10" si="122">$C10*AE10</f>
        <v>0</v>
      </c>
      <c r="AE10" s="56"/>
      <c r="AF10" s="41">
        <f t="shared" ref="AF10" si="123">$C10*AG10</f>
        <v>0</v>
      </c>
      <c r="AG10" s="56"/>
      <c r="AH10" s="41">
        <f t="shared" ref="AH10" si="124">$C10*AI10</f>
        <v>0</v>
      </c>
      <c r="AI10" s="56"/>
      <c r="AJ10" s="41">
        <f t="shared" ref="AJ10" si="125">$C10*AK10</f>
        <v>0</v>
      </c>
      <c r="AK10" s="56"/>
      <c r="AL10" s="41">
        <f t="shared" ref="AL10" si="126">$C10*AM10</f>
        <v>0</v>
      </c>
      <c r="AM10" s="56"/>
      <c r="AN10" s="41">
        <f t="shared" ref="AN10" si="127">$C10*AO10</f>
        <v>0</v>
      </c>
      <c r="AO10" s="56"/>
      <c r="AP10" s="41">
        <f t="shared" ref="AP10" si="128">$C10*AQ10</f>
        <v>0</v>
      </c>
      <c r="AQ10" s="56"/>
      <c r="AR10" s="41">
        <f t="shared" ref="AR10" si="129">$C10*AS10</f>
        <v>0</v>
      </c>
      <c r="AS10" s="56"/>
      <c r="AT10" s="41">
        <f t="shared" ref="AT10" si="130">$C10*AU10</f>
        <v>0</v>
      </c>
      <c r="AU10" s="56"/>
      <c r="AV10" s="41">
        <f t="shared" ref="AV10" si="131">$C10*AW10</f>
        <v>0</v>
      </c>
      <c r="AW10" s="56"/>
      <c r="AX10" s="41">
        <f t="shared" ref="AX10" si="132">$C10*AY10</f>
        <v>0</v>
      </c>
      <c r="AY10" s="56"/>
    </row>
    <row r="11" spans="1:51" ht="21" x14ac:dyDescent="0.15">
      <c r="A11" s="57" t="s">
        <v>1716</v>
      </c>
      <c r="B11" s="58" t="str">
        <f>VLOOKUP(A11, 'SP '!$A$8:$K$796, 2, FALSE())</f>
        <v>IMPERMEABILIZAÇÃO</v>
      </c>
      <c r="C11" s="59">
        <f>VLOOKUP(A11, 'SP '!A15:K803, 11, FALSE())</f>
        <v>80772.2</v>
      </c>
      <c r="D11" s="59">
        <f t="shared" si="0"/>
        <v>0</v>
      </c>
      <c r="E11" s="60"/>
      <c r="F11" s="59">
        <f t="shared" si="0"/>
        <v>0</v>
      </c>
      <c r="G11" s="60"/>
      <c r="H11" s="59">
        <f t="shared" ref="H11" si="133">$C11*I11</f>
        <v>0</v>
      </c>
      <c r="I11" s="60"/>
      <c r="J11" s="59">
        <f t="shared" ref="J11" si="134">$C11*K11</f>
        <v>0</v>
      </c>
      <c r="K11" s="60"/>
      <c r="L11" s="59">
        <f t="shared" ref="L11" si="135">$C11*M11</f>
        <v>0</v>
      </c>
      <c r="M11" s="60"/>
      <c r="N11" s="59">
        <f t="shared" ref="N11" si="136">$C11*O11</f>
        <v>0</v>
      </c>
      <c r="O11" s="60"/>
      <c r="P11" s="59">
        <f t="shared" ref="P11" si="137">$C11*Q11</f>
        <v>0</v>
      </c>
      <c r="Q11" s="60"/>
      <c r="R11" s="59">
        <f t="shared" ref="R11" si="138">$C11*S11</f>
        <v>0</v>
      </c>
      <c r="S11" s="60"/>
      <c r="T11" s="59">
        <f t="shared" ref="T11" si="139">$C11*U11</f>
        <v>0</v>
      </c>
      <c r="U11" s="60"/>
      <c r="V11" s="59">
        <f t="shared" ref="V11" si="140">$C11*W11</f>
        <v>0</v>
      </c>
      <c r="W11" s="60"/>
      <c r="X11" s="59">
        <f t="shared" ref="X11" si="141">$C11*Y11</f>
        <v>0</v>
      </c>
      <c r="Y11" s="60"/>
      <c r="Z11" s="59">
        <f t="shared" ref="Z11" si="142">$C11*AA11</f>
        <v>0</v>
      </c>
      <c r="AA11" s="60"/>
      <c r="AB11" s="59">
        <f t="shared" ref="AB11" si="143">$C11*AC11</f>
        <v>0</v>
      </c>
      <c r="AC11" s="60"/>
      <c r="AD11" s="59">
        <f t="shared" ref="AD11" si="144">$C11*AE11</f>
        <v>0</v>
      </c>
      <c r="AE11" s="60"/>
      <c r="AF11" s="59">
        <f t="shared" ref="AF11" si="145">$C11*AG11</f>
        <v>80772.2</v>
      </c>
      <c r="AG11" s="60">
        <v>1</v>
      </c>
      <c r="AH11" s="59">
        <f t="shared" ref="AH11" si="146">$C11*AI11</f>
        <v>0</v>
      </c>
      <c r="AI11" s="60"/>
      <c r="AJ11" s="59">
        <f t="shared" ref="AJ11" si="147">$C11*AK11</f>
        <v>0</v>
      </c>
      <c r="AK11" s="60"/>
      <c r="AL11" s="59">
        <f t="shared" ref="AL11" si="148">$C11*AM11</f>
        <v>0</v>
      </c>
      <c r="AM11" s="60"/>
      <c r="AN11" s="59">
        <f t="shared" ref="AN11" si="149">$C11*AO11</f>
        <v>0</v>
      </c>
      <c r="AO11" s="60"/>
      <c r="AP11" s="59">
        <f t="shared" ref="AP11" si="150">$C11*AQ11</f>
        <v>0</v>
      </c>
      <c r="AQ11" s="60"/>
      <c r="AR11" s="59">
        <f t="shared" ref="AR11" si="151">$C11*AS11</f>
        <v>0</v>
      </c>
      <c r="AS11" s="60"/>
      <c r="AT11" s="59">
        <f t="shared" ref="AT11" si="152">$C11*AU11</f>
        <v>0</v>
      </c>
      <c r="AU11" s="60"/>
      <c r="AV11" s="59">
        <f t="shared" ref="AV11" si="153">$C11*AW11</f>
        <v>0</v>
      </c>
      <c r="AW11" s="60"/>
      <c r="AX11" s="59">
        <f t="shared" ref="AX11" si="154">$C11*AY11</f>
        <v>0</v>
      </c>
      <c r="AY11" s="60"/>
    </row>
    <row r="12" spans="1:51" ht="21" x14ac:dyDescent="0.15">
      <c r="A12" s="55" t="s">
        <v>1725</v>
      </c>
      <c r="B12" s="39" t="str">
        <f>VLOOKUP(A12, 'SP '!$A$8:$K$796, 2, FALSE())</f>
        <v>REVESTIMENTOS INTERNO E EXTERNO</v>
      </c>
      <c r="C12" s="41">
        <f>VLOOKUP(A12, 'SP '!A16:K804, 11, FALSE())</f>
        <v>448628.94999999995</v>
      </c>
      <c r="D12" s="41">
        <f t="shared" si="0"/>
        <v>0</v>
      </c>
      <c r="E12" s="56"/>
      <c r="F12" s="41">
        <f t="shared" si="0"/>
        <v>0</v>
      </c>
      <c r="G12" s="56"/>
      <c r="H12" s="41">
        <f t="shared" ref="H12" si="155">$C12*I12</f>
        <v>0</v>
      </c>
      <c r="I12" s="56"/>
      <c r="J12" s="41">
        <f t="shared" ref="J12" si="156">$C12*K12</f>
        <v>0</v>
      </c>
      <c r="K12" s="56"/>
      <c r="L12" s="41">
        <f t="shared" ref="L12" si="157">$C12*M12</f>
        <v>0</v>
      </c>
      <c r="M12" s="56"/>
      <c r="N12" s="41">
        <f t="shared" ref="N12" si="158">$C12*O12</f>
        <v>0</v>
      </c>
      <c r="O12" s="56"/>
      <c r="P12" s="41">
        <f t="shared" ref="P12" si="159">$C12*Q12</f>
        <v>0</v>
      </c>
      <c r="Q12" s="56"/>
      <c r="R12" s="41">
        <f t="shared" ref="R12" si="160">$C12*S12</f>
        <v>0</v>
      </c>
      <c r="S12" s="56"/>
      <c r="T12" s="41">
        <f t="shared" ref="T12" si="161">$C12*U12</f>
        <v>0</v>
      </c>
      <c r="U12" s="56"/>
      <c r="V12" s="41">
        <f t="shared" ref="V12" si="162">$C12*W12</f>
        <v>0</v>
      </c>
      <c r="W12" s="56"/>
      <c r="X12" s="41">
        <f t="shared" ref="X12" si="163">$C12*Y12</f>
        <v>0</v>
      </c>
      <c r="Y12" s="56"/>
      <c r="Z12" s="41">
        <f t="shared" ref="Z12" si="164">$C12*AA12</f>
        <v>0</v>
      </c>
      <c r="AA12" s="56"/>
      <c r="AB12" s="41">
        <f t="shared" ref="AB12" si="165">$C12*AC12</f>
        <v>0</v>
      </c>
      <c r="AC12" s="56"/>
      <c r="AD12" s="41">
        <f t="shared" ref="AD12" si="166">$C12*AE12</f>
        <v>0</v>
      </c>
      <c r="AE12" s="56"/>
      <c r="AF12" s="41">
        <f t="shared" ref="AF12" si="167">$C12*AG12</f>
        <v>0</v>
      </c>
      <c r="AG12" s="56"/>
      <c r="AH12" s="41">
        <f t="shared" ref="AH12" si="168">$C12*AI12</f>
        <v>157020.13249999998</v>
      </c>
      <c r="AI12" s="56">
        <v>0.35</v>
      </c>
      <c r="AJ12" s="41">
        <f t="shared" ref="AJ12" si="169">$C12*AK12</f>
        <v>157020.13249999998</v>
      </c>
      <c r="AK12" s="56">
        <v>0.35</v>
      </c>
      <c r="AL12" s="41">
        <f t="shared" ref="AL12" si="170">$C12*AM12</f>
        <v>134588.68499999997</v>
      </c>
      <c r="AM12" s="56">
        <v>0.3</v>
      </c>
      <c r="AN12" s="41">
        <f t="shared" ref="AN12" si="171">$C12*AO12</f>
        <v>0</v>
      </c>
      <c r="AO12" s="56"/>
      <c r="AP12" s="41">
        <f t="shared" ref="AP12" si="172">$C12*AQ12</f>
        <v>0</v>
      </c>
      <c r="AQ12" s="56"/>
      <c r="AR12" s="41">
        <f t="shared" ref="AR12" si="173">$C12*AS12</f>
        <v>0</v>
      </c>
      <c r="AS12" s="56"/>
      <c r="AT12" s="41">
        <f t="shared" ref="AT12" si="174">$C12*AU12</f>
        <v>0</v>
      </c>
      <c r="AU12" s="56"/>
      <c r="AV12" s="41">
        <f t="shared" ref="AV12" si="175">$C12*AW12</f>
        <v>0</v>
      </c>
      <c r="AW12" s="56"/>
      <c r="AX12" s="41">
        <f t="shared" ref="AX12" si="176">$C12*AY12</f>
        <v>0</v>
      </c>
      <c r="AY12" s="56"/>
    </row>
    <row r="13" spans="1:51" x14ac:dyDescent="0.15">
      <c r="A13" s="57" t="s">
        <v>18</v>
      </c>
      <c r="B13" s="58" t="str">
        <f>VLOOKUP(A13, 'SP '!$A$8:$K$796, 2, FALSE())</f>
        <v>SISTEMAS DE PISOS</v>
      </c>
      <c r="C13" s="59">
        <f>VLOOKUP(A13, 'SP '!A17:K805, 11, FALSE())</f>
        <v>455352.73000000004</v>
      </c>
      <c r="D13" s="59">
        <f t="shared" si="0"/>
        <v>0</v>
      </c>
      <c r="E13" s="60"/>
      <c r="F13" s="59">
        <f t="shared" si="0"/>
        <v>0</v>
      </c>
      <c r="G13" s="60"/>
      <c r="H13" s="59">
        <f t="shared" ref="H13" si="177">$C13*I13</f>
        <v>0</v>
      </c>
      <c r="I13" s="60"/>
      <c r="J13" s="59">
        <f t="shared" ref="J13" si="178">$C13*K13</f>
        <v>0</v>
      </c>
      <c r="K13" s="60"/>
      <c r="L13" s="59">
        <f t="shared" ref="L13" si="179">$C13*M13</f>
        <v>0</v>
      </c>
      <c r="M13" s="60"/>
      <c r="N13" s="59">
        <f t="shared" ref="N13" si="180">$C13*O13</f>
        <v>0</v>
      </c>
      <c r="O13" s="60"/>
      <c r="P13" s="59">
        <f t="shared" ref="P13" si="181">$C13*Q13</f>
        <v>0</v>
      </c>
      <c r="Q13" s="60"/>
      <c r="R13" s="59">
        <f t="shared" ref="R13" si="182">$C13*S13</f>
        <v>0</v>
      </c>
      <c r="S13" s="60"/>
      <c r="T13" s="59">
        <f t="shared" ref="T13" si="183">$C13*U13</f>
        <v>0</v>
      </c>
      <c r="U13" s="60"/>
      <c r="V13" s="59">
        <f t="shared" ref="V13" si="184">$C13*W13</f>
        <v>0</v>
      </c>
      <c r="W13" s="60"/>
      <c r="X13" s="59">
        <f t="shared" ref="X13" si="185">$C13*Y13</f>
        <v>0</v>
      </c>
      <c r="Y13" s="60"/>
      <c r="Z13" s="59">
        <f t="shared" ref="Z13" si="186">$C13*AA13</f>
        <v>0</v>
      </c>
      <c r="AA13" s="60"/>
      <c r="AB13" s="59">
        <f t="shared" ref="AB13" si="187">$C13*AC13</f>
        <v>0</v>
      </c>
      <c r="AC13" s="60"/>
      <c r="AD13" s="59">
        <f t="shared" ref="AD13" si="188">$C13*AE13</f>
        <v>0</v>
      </c>
      <c r="AE13" s="60"/>
      <c r="AF13" s="59">
        <f t="shared" ref="AF13" si="189">$C13*AG13</f>
        <v>0</v>
      </c>
      <c r="AG13" s="60"/>
      <c r="AH13" s="59">
        <f t="shared" ref="AH13" si="190">$C13*AI13</f>
        <v>159373.45550000001</v>
      </c>
      <c r="AI13" s="60">
        <v>0.35</v>
      </c>
      <c r="AJ13" s="59">
        <f t="shared" ref="AJ13" si="191">$C13*AK13</f>
        <v>159373.45550000001</v>
      </c>
      <c r="AK13" s="60">
        <v>0.35</v>
      </c>
      <c r="AL13" s="59">
        <f t="shared" ref="AL13" si="192">$C13*AM13</f>
        <v>136605.81900000002</v>
      </c>
      <c r="AM13" s="60">
        <v>0.3</v>
      </c>
      <c r="AN13" s="59">
        <f t="shared" ref="AN13" si="193">$C13*AO13</f>
        <v>0</v>
      </c>
      <c r="AO13" s="60"/>
      <c r="AP13" s="59">
        <f t="shared" ref="AP13" si="194">$C13*AQ13</f>
        <v>0</v>
      </c>
      <c r="AQ13" s="60"/>
      <c r="AR13" s="59">
        <f t="shared" ref="AR13" si="195">$C13*AS13</f>
        <v>0</v>
      </c>
      <c r="AS13" s="60"/>
      <c r="AT13" s="59">
        <f t="shared" ref="AT13" si="196">$C13*AU13</f>
        <v>0</v>
      </c>
      <c r="AU13" s="60"/>
      <c r="AV13" s="59">
        <f t="shared" ref="AV13" si="197">$C13*AW13</f>
        <v>0</v>
      </c>
      <c r="AW13" s="60"/>
      <c r="AX13" s="59">
        <f t="shared" ref="AX13" si="198">$C13*AY13</f>
        <v>0</v>
      </c>
      <c r="AY13" s="60"/>
    </row>
    <row r="14" spans="1:51" ht="21" x14ac:dyDescent="0.15">
      <c r="A14" s="55" t="s">
        <v>19</v>
      </c>
      <c r="B14" s="39" t="str">
        <f>VLOOKUP(A14, 'SP '!$A$8:$K$796, 2, FALSE())</f>
        <v>PINTURAS E ACABAMENTOS</v>
      </c>
      <c r="C14" s="41">
        <f>VLOOKUP(A14, 'SP '!A18:K806, 11, FALSE())</f>
        <v>254911.28000000006</v>
      </c>
      <c r="D14" s="41">
        <f t="shared" si="0"/>
        <v>0</v>
      </c>
      <c r="E14" s="56"/>
      <c r="F14" s="41">
        <f t="shared" si="0"/>
        <v>0</v>
      </c>
      <c r="G14" s="56"/>
      <c r="H14" s="41">
        <f t="shared" ref="H14" si="199">$C14*I14</f>
        <v>0</v>
      </c>
      <c r="I14" s="56"/>
      <c r="J14" s="41">
        <f t="shared" ref="J14" si="200">$C14*K14</f>
        <v>0</v>
      </c>
      <c r="K14" s="56"/>
      <c r="L14" s="41">
        <f t="shared" ref="L14" si="201">$C14*M14</f>
        <v>0</v>
      </c>
      <c r="M14" s="56"/>
      <c r="N14" s="41">
        <f t="shared" ref="N14" si="202">$C14*O14</f>
        <v>0</v>
      </c>
      <c r="O14" s="56"/>
      <c r="P14" s="41">
        <f t="shared" ref="P14" si="203">$C14*Q14</f>
        <v>0</v>
      </c>
      <c r="Q14" s="56"/>
      <c r="R14" s="41">
        <f t="shared" ref="R14" si="204">$C14*S14</f>
        <v>0</v>
      </c>
      <c r="S14" s="56"/>
      <c r="T14" s="41">
        <f t="shared" ref="T14" si="205">$C14*U14</f>
        <v>0</v>
      </c>
      <c r="U14" s="56"/>
      <c r="V14" s="41">
        <f t="shared" ref="V14" si="206">$C14*W14</f>
        <v>0</v>
      </c>
      <c r="W14" s="56"/>
      <c r="X14" s="41">
        <f t="shared" ref="X14" si="207">$C14*Y14</f>
        <v>0</v>
      </c>
      <c r="Y14" s="56"/>
      <c r="Z14" s="41">
        <f t="shared" ref="Z14" si="208">$C14*AA14</f>
        <v>0</v>
      </c>
      <c r="AA14" s="56"/>
      <c r="AB14" s="41">
        <f t="shared" ref="AB14" si="209">$C14*AC14</f>
        <v>0</v>
      </c>
      <c r="AC14" s="56"/>
      <c r="AD14" s="41">
        <f t="shared" ref="AD14" si="210">$C14*AE14</f>
        <v>0</v>
      </c>
      <c r="AE14" s="56"/>
      <c r="AF14" s="41">
        <f t="shared" ref="AF14" si="211">$C14*AG14</f>
        <v>0</v>
      </c>
      <c r="AG14" s="56"/>
      <c r="AH14" s="41">
        <f t="shared" ref="AH14" si="212">$C14*AI14</f>
        <v>0</v>
      </c>
      <c r="AI14" s="56"/>
      <c r="AJ14" s="41">
        <f t="shared" ref="AJ14" si="213">$C14*AK14</f>
        <v>0</v>
      </c>
      <c r="AK14" s="56"/>
      <c r="AL14" s="41">
        <f t="shared" ref="AL14" si="214">$C14*AM14</f>
        <v>0</v>
      </c>
      <c r="AM14" s="56"/>
      <c r="AN14" s="41">
        <f t="shared" ref="AN14" si="215">$C14*AO14</f>
        <v>127455.64000000003</v>
      </c>
      <c r="AO14" s="56">
        <v>0.5</v>
      </c>
      <c r="AP14" s="41">
        <f t="shared" ref="AP14" si="216">$C14*AQ14</f>
        <v>127455.64000000003</v>
      </c>
      <c r="AQ14" s="56">
        <v>0.5</v>
      </c>
      <c r="AR14" s="41">
        <f t="shared" ref="AR14" si="217">$C14*AS14</f>
        <v>0</v>
      </c>
      <c r="AS14" s="56"/>
      <c r="AT14" s="41">
        <f t="shared" ref="AT14" si="218">$C14*AU14</f>
        <v>0</v>
      </c>
      <c r="AU14" s="56"/>
      <c r="AV14" s="41">
        <f t="shared" ref="AV14" si="219">$C14*AW14</f>
        <v>0</v>
      </c>
      <c r="AW14" s="56"/>
      <c r="AX14" s="41">
        <f t="shared" ref="AX14" si="220">$C14*AY14</f>
        <v>0</v>
      </c>
      <c r="AY14" s="56"/>
    </row>
    <row r="15" spans="1:51" ht="21" x14ac:dyDescent="0.15">
      <c r="A15" s="57" t="s">
        <v>21</v>
      </c>
      <c r="B15" s="58" t="str">
        <f>VLOOKUP(A15, 'SP '!$A$8:$K$796, 2, FALSE())</f>
        <v>INSTALAÇÃO HIDRÁULICA</v>
      </c>
      <c r="C15" s="59">
        <f>VLOOKUP(A15, 'SP '!A19:K807, 11, FALSE())</f>
        <v>200210.43999999997</v>
      </c>
      <c r="D15" s="59">
        <f t="shared" si="0"/>
        <v>0</v>
      </c>
      <c r="E15" s="60"/>
      <c r="F15" s="59">
        <f t="shared" si="0"/>
        <v>0</v>
      </c>
      <c r="G15" s="60"/>
      <c r="H15" s="59">
        <f t="shared" ref="H15" si="221">$C15*I15</f>
        <v>0</v>
      </c>
      <c r="I15" s="60"/>
      <c r="J15" s="59">
        <f t="shared" ref="J15" si="222">$C15*K15</f>
        <v>0</v>
      </c>
      <c r="K15" s="60"/>
      <c r="L15" s="59">
        <f t="shared" ref="L15" si="223">$C15*M15</f>
        <v>0</v>
      </c>
      <c r="M15" s="60"/>
      <c r="N15" s="59">
        <f t="shared" ref="N15" si="224">$C15*O15</f>
        <v>0</v>
      </c>
      <c r="O15" s="60"/>
      <c r="P15" s="59">
        <f t="shared" ref="P15" si="225">$C15*Q15</f>
        <v>0</v>
      </c>
      <c r="Q15" s="60"/>
      <c r="R15" s="59">
        <f t="shared" ref="R15" si="226">$C15*S15</f>
        <v>0</v>
      </c>
      <c r="S15" s="60"/>
      <c r="T15" s="59">
        <f t="shared" ref="T15" si="227">$C15*U15</f>
        <v>0</v>
      </c>
      <c r="U15" s="60"/>
      <c r="V15" s="59">
        <f t="shared" ref="V15" si="228">$C15*W15</f>
        <v>0</v>
      </c>
      <c r="W15" s="60"/>
      <c r="X15" s="59">
        <f t="shared" ref="X15" si="229">$C15*Y15</f>
        <v>0</v>
      </c>
      <c r="Y15" s="60"/>
      <c r="Z15" s="59">
        <f t="shared" ref="Z15" si="230">$C15*AA15</f>
        <v>0</v>
      </c>
      <c r="AA15" s="60"/>
      <c r="AB15" s="59">
        <f t="shared" ref="AB15" si="231">$C15*AC15</f>
        <v>0</v>
      </c>
      <c r="AC15" s="60"/>
      <c r="AD15" s="59">
        <f t="shared" ref="AD15" si="232">$C15*AE15</f>
        <v>100105.21999999999</v>
      </c>
      <c r="AE15" s="60">
        <v>0.5</v>
      </c>
      <c r="AF15" s="59">
        <f t="shared" ref="AF15" si="233">$C15*AG15</f>
        <v>100105.21999999999</v>
      </c>
      <c r="AG15" s="60">
        <v>0.5</v>
      </c>
      <c r="AH15" s="59">
        <f t="shared" ref="AH15" si="234">$C15*AI15</f>
        <v>0</v>
      </c>
      <c r="AI15" s="60"/>
      <c r="AJ15" s="59">
        <f t="shared" ref="AJ15" si="235">$C15*AK15</f>
        <v>0</v>
      </c>
      <c r="AK15" s="60"/>
      <c r="AL15" s="59">
        <f t="shared" ref="AL15" si="236">$C15*AM15</f>
        <v>0</v>
      </c>
      <c r="AM15" s="60"/>
      <c r="AN15" s="59">
        <f t="shared" ref="AN15" si="237">$C15*AO15</f>
        <v>0</v>
      </c>
      <c r="AO15" s="60"/>
      <c r="AP15" s="59">
        <f t="shared" ref="AP15" si="238">$C15*AQ15</f>
        <v>0</v>
      </c>
      <c r="AQ15" s="60"/>
      <c r="AR15" s="59">
        <f t="shared" ref="AR15" si="239">$C15*AS15</f>
        <v>0</v>
      </c>
      <c r="AS15" s="60"/>
      <c r="AT15" s="59">
        <f t="shared" ref="AT15" si="240">$C15*AU15</f>
        <v>0</v>
      </c>
      <c r="AU15" s="60"/>
      <c r="AV15" s="59">
        <f t="shared" ref="AV15" si="241">$C15*AW15</f>
        <v>0</v>
      </c>
      <c r="AW15" s="60"/>
      <c r="AX15" s="59">
        <f t="shared" ref="AX15" si="242">$C15*AY15</f>
        <v>0</v>
      </c>
      <c r="AY15" s="60"/>
    </row>
    <row r="16" spans="1:51" ht="21" x14ac:dyDescent="0.15">
      <c r="A16" s="55" t="s">
        <v>24</v>
      </c>
      <c r="B16" s="39" t="str">
        <f>VLOOKUP(A16, 'SP '!$A$8:$K$796, 2, FALSE())</f>
        <v>DRENAGEM DE ÁGUAS PLUVIAIS</v>
      </c>
      <c r="C16" s="41">
        <f>VLOOKUP(A16, 'SP '!A20:K808, 11, FALSE())</f>
        <v>118132.94</v>
      </c>
      <c r="D16" s="41">
        <f t="shared" si="0"/>
        <v>0</v>
      </c>
      <c r="E16" s="56"/>
      <c r="F16" s="41">
        <f t="shared" si="0"/>
        <v>0</v>
      </c>
      <c r="G16" s="56"/>
      <c r="H16" s="41">
        <f t="shared" ref="H16" si="243">$C16*I16</f>
        <v>0</v>
      </c>
      <c r="I16" s="56"/>
      <c r="J16" s="41">
        <f t="shared" ref="J16" si="244">$C16*K16</f>
        <v>0</v>
      </c>
      <c r="K16" s="56"/>
      <c r="L16" s="41">
        <f t="shared" ref="L16" si="245">$C16*M16</f>
        <v>0</v>
      </c>
      <c r="M16" s="56"/>
      <c r="N16" s="41">
        <f t="shared" ref="N16" si="246">$C16*O16</f>
        <v>0</v>
      </c>
      <c r="O16" s="56"/>
      <c r="P16" s="41">
        <f t="shared" ref="P16" si="247">$C16*Q16</f>
        <v>0</v>
      </c>
      <c r="Q16" s="56"/>
      <c r="R16" s="41">
        <f t="shared" ref="R16" si="248">$C16*S16</f>
        <v>0</v>
      </c>
      <c r="S16" s="56"/>
      <c r="T16" s="41">
        <f t="shared" ref="T16" si="249">$C16*U16</f>
        <v>0</v>
      </c>
      <c r="U16" s="56"/>
      <c r="V16" s="41">
        <f t="shared" ref="V16" si="250">$C16*W16</f>
        <v>0</v>
      </c>
      <c r="W16" s="56"/>
      <c r="X16" s="41">
        <f t="shared" ref="X16" si="251">$C16*Y16</f>
        <v>0</v>
      </c>
      <c r="Y16" s="56"/>
      <c r="Z16" s="41">
        <f t="shared" ref="Z16" si="252">$C16*AA16</f>
        <v>0</v>
      </c>
      <c r="AA16" s="56"/>
      <c r="AB16" s="41">
        <f t="shared" ref="AB16" si="253">$C16*AC16</f>
        <v>0</v>
      </c>
      <c r="AC16" s="56"/>
      <c r="AD16" s="41">
        <f t="shared" ref="AD16" si="254">$C16*AE16</f>
        <v>59066.47</v>
      </c>
      <c r="AE16" s="56">
        <v>0.5</v>
      </c>
      <c r="AF16" s="41">
        <f t="shared" ref="AF16" si="255">$C16*AG16</f>
        <v>59066.47</v>
      </c>
      <c r="AG16" s="56">
        <v>0.5</v>
      </c>
      <c r="AH16" s="41">
        <f t="shared" ref="AH16" si="256">$C16*AI16</f>
        <v>0</v>
      </c>
      <c r="AI16" s="56"/>
      <c r="AJ16" s="41">
        <f t="shared" ref="AJ16" si="257">$C16*AK16</f>
        <v>0</v>
      </c>
      <c r="AK16" s="56"/>
      <c r="AL16" s="41">
        <f t="shared" ref="AL16" si="258">$C16*AM16</f>
        <v>0</v>
      </c>
      <c r="AM16" s="56"/>
      <c r="AN16" s="41">
        <f t="shared" ref="AN16" si="259">$C16*AO16</f>
        <v>0</v>
      </c>
      <c r="AO16" s="56"/>
      <c r="AP16" s="41">
        <f t="shared" ref="AP16" si="260">$C16*AQ16</f>
        <v>0</v>
      </c>
      <c r="AQ16" s="56"/>
      <c r="AR16" s="41">
        <f t="shared" ref="AR16" si="261">$C16*AS16</f>
        <v>0</v>
      </c>
      <c r="AS16" s="56"/>
      <c r="AT16" s="41">
        <f t="shared" ref="AT16" si="262">$C16*AU16</f>
        <v>0</v>
      </c>
      <c r="AU16" s="56"/>
      <c r="AV16" s="41">
        <f t="shared" ref="AV16" si="263">$C16*AW16</f>
        <v>0</v>
      </c>
      <c r="AW16" s="56"/>
      <c r="AX16" s="41">
        <f t="shared" ref="AX16" si="264">$C16*AY16</f>
        <v>0</v>
      </c>
      <c r="AY16" s="56"/>
    </row>
    <row r="17" spans="1:51" ht="21" x14ac:dyDescent="0.15">
      <c r="A17" s="57" t="s">
        <v>25</v>
      </c>
      <c r="B17" s="58" t="str">
        <f>VLOOKUP(A17, 'SP '!$A$8:$K$796, 2, FALSE())</f>
        <v>INSTALAÇÃO SANITÁRIA</v>
      </c>
      <c r="C17" s="59">
        <f>VLOOKUP(A17, 'SP '!A21:K809, 11, FALSE())</f>
        <v>100992.13000000005</v>
      </c>
      <c r="D17" s="59">
        <f t="shared" si="0"/>
        <v>0</v>
      </c>
      <c r="E17" s="60"/>
      <c r="F17" s="59">
        <f t="shared" si="0"/>
        <v>0</v>
      </c>
      <c r="G17" s="60"/>
      <c r="H17" s="59">
        <f t="shared" ref="H17" si="265">$C17*I17</f>
        <v>0</v>
      </c>
      <c r="I17" s="60"/>
      <c r="J17" s="59">
        <f t="shared" ref="J17" si="266">$C17*K17</f>
        <v>0</v>
      </c>
      <c r="K17" s="60"/>
      <c r="L17" s="59">
        <f t="shared" ref="L17" si="267">$C17*M17</f>
        <v>0</v>
      </c>
      <c r="M17" s="60"/>
      <c r="N17" s="59">
        <f t="shared" ref="N17" si="268">$C17*O17</f>
        <v>0</v>
      </c>
      <c r="O17" s="60"/>
      <c r="P17" s="59">
        <f t="shared" ref="P17" si="269">$C17*Q17</f>
        <v>0</v>
      </c>
      <c r="Q17" s="60"/>
      <c r="R17" s="59">
        <f t="shared" ref="R17" si="270">$C17*S17</f>
        <v>0</v>
      </c>
      <c r="S17" s="60"/>
      <c r="T17" s="59">
        <f t="shared" ref="T17" si="271">$C17*U17</f>
        <v>0</v>
      </c>
      <c r="U17" s="60"/>
      <c r="V17" s="59">
        <f t="shared" ref="V17" si="272">$C17*W17</f>
        <v>0</v>
      </c>
      <c r="W17" s="60"/>
      <c r="X17" s="59">
        <f t="shared" ref="X17" si="273">$C17*Y17</f>
        <v>0</v>
      </c>
      <c r="Y17" s="60"/>
      <c r="Z17" s="59">
        <f t="shared" ref="Z17" si="274">$C17*AA17</f>
        <v>0</v>
      </c>
      <c r="AA17" s="60"/>
      <c r="AB17" s="59">
        <f t="shared" ref="AB17" si="275">$C17*AC17</f>
        <v>0</v>
      </c>
      <c r="AC17" s="60"/>
      <c r="AD17" s="59">
        <f t="shared" ref="AD17" si="276">$C17*AE17</f>
        <v>0</v>
      </c>
      <c r="AE17" s="60"/>
      <c r="AF17" s="59">
        <f t="shared" ref="AF17" si="277">$C17*AG17</f>
        <v>0</v>
      </c>
      <c r="AG17" s="60"/>
      <c r="AH17" s="59">
        <f t="shared" ref="AH17" si="278">$C17*AI17</f>
        <v>50496.065000000024</v>
      </c>
      <c r="AI17" s="60">
        <v>0.5</v>
      </c>
      <c r="AJ17" s="59">
        <f t="shared" ref="AJ17" si="279">$C17*AK17</f>
        <v>50496.065000000024</v>
      </c>
      <c r="AK17" s="60">
        <v>0.5</v>
      </c>
      <c r="AL17" s="59">
        <f t="shared" ref="AL17" si="280">$C17*AM17</f>
        <v>0</v>
      </c>
      <c r="AM17" s="60"/>
      <c r="AN17" s="59">
        <f t="shared" ref="AN17" si="281">$C17*AO17</f>
        <v>0</v>
      </c>
      <c r="AO17" s="60"/>
      <c r="AP17" s="59">
        <f t="shared" ref="AP17" si="282">$C17*AQ17</f>
        <v>0</v>
      </c>
      <c r="AQ17" s="60"/>
      <c r="AR17" s="59">
        <f t="shared" ref="AR17" si="283">$C17*AS17</f>
        <v>0</v>
      </c>
      <c r="AS17" s="60"/>
      <c r="AT17" s="59">
        <f t="shared" ref="AT17" si="284">$C17*AU17</f>
        <v>0</v>
      </c>
      <c r="AU17" s="60"/>
      <c r="AV17" s="59">
        <f t="shared" ref="AV17" si="285">$C17*AW17</f>
        <v>0</v>
      </c>
      <c r="AW17" s="60"/>
      <c r="AX17" s="59">
        <f t="shared" ref="AX17" si="286">$C17*AY17</f>
        <v>0</v>
      </c>
      <c r="AY17" s="60"/>
    </row>
    <row r="18" spans="1:51" ht="31.5" x14ac:dyDescent="0.15">
      <c r="A18" s="55" t="s">
        <v>26</v>
      </c>
      <c r="B18" s="39" t="str">
        <f>VLOOKUP(A18, 'SP '!$A$8:$K$796, 2, FALSE())</f>
        <v>LOUÇAS, ACESSÓRIOS E METAIS</v>
      </c>
      <c r="C18" s="41">
        <f>VLOOKUP(A18, 'SP '!A22:K810, 11, FALSE())</f>
        <v>64923.02</v>
      </c>
      <c r="D18" s="41">
        <f t="shared" si="0"/>
        <v>0</v>
      </c>
      <c r="E18" s="56"/>
      <c r="F18" s="41">
        <f t="shared" si="0"/>
        <v>0</v>
      </c>
      <c r="G18" s="56"/>
      <c r="H18" s="41">
        <f t="shared" ref="H18" si="287">$C18*I18</f>
        <v>0</v>
      </c>
      <c r="I18" s="56"/>
      <c r="J18" s="41">
        <f t="shared" ref="J18" si="288">$C18*K18</f>
        <v>0</v>
      </c>
      <c r="K18" s="56"/>
      <c r="L18" s="41">
        <f t="shared" ref="L18" si="289">$C18*M18</f>
        <v>0</v>
      </c>
      <c r="M18" s="56"/>
      <c r="N18" s="41">
        <f t="shared" ref="N18" si="290">$C18*O18</f>
        <v>0</v>
      </c>
      <c r="O18" s="56"/>
      <c r="P18" s="41">
        <f t="shared" ref="P18" si="291">$C18*Q18</f>
        <v>0</v>
      </c>
      <c r="Q18" s="56"/>
      <c r="R18" s="41">
        <f t="shared" ref="R18" si="292">$C18*S18</f>
        <v>0</v>
      </c>
      <c r="S18" s="56"/>
      <c r="T18" s="41">
        <f t="shared" ref="T18" si="293">$C18*U18</f>
        <v>0</v>
      </c>
      <c r="U18" s="56"/>
      <c r="V18" s="41">
        <f t="shared" ref="V18" si="294">$C18*W18</f>
        <v>0</v>
      </c>
      <c r="W18" s="56"/>
      <c r="X18" s="41">
        <f t="shared" ref="X18" si="295">$C18*Y18</f>
        <v>0</v>
      </c>
      <c r="Y18" s="56"/>
      <c r="Z18" s="41">
        <f t="shared" ref="Z18" si="296">$C18*AA18</f>
        <v>0</v>
      </c>
      <c r="AA18" s="56"/>
      <c r="AB18" s="41">
        <f t="shared" ref="AB18" si="297">$C18*AC18</f>
        <v>0</v>
      </c>
      <c r="AC18" s="56"/>
      <c r="AD18" s="41">
        <f t="shared" ref="AD18" si="298">$C18*AE18</f>
        <v>0</v>
      </c>
      <c r="AE18" s="56"/>
      <c r="AF18" s="41">
        <f t="shared" ref="AF18" si="299">$C18*AG18</f>
        <v>0</v>
      </c>
      <c r="AG18" s="56"/>
      <c r="AH18" s="41">
        <f t="shared" ref="AH18" si="300">$C18*AI18</f>
        <v>0</v>
      </c>
      <c r="AI18" s="56"/>
      <c r="AJ18" s="41">
        <f t="shared" ref="AJ18" si="301">$C18*AK18</f>
        <v>0</v>
      </c>
      <c r="AK18" s="56"/>
      <c r="AL18" s="41">
        <f t="shared" ref="AL18" si="302">$C18*AM18</f>
        <v>64923.02</v>
      </c>
      <c r="AM18" s="56">
        <v>1</v>
      </c>
      <c r="AN18" s="41">
        <f t="shared" ref="AN18" si="303">$C18*AO18</f>
        <v>0</v>
      </c>
      <c r="AO18" s="56"/>
      <c r="AP18" s="41">
        <f t="shared" ref="AP18" si="304">$C18*AQ18</f>
        <v>0</v>
      </c>
      <c r="AQ18" s="56"/>
      <c r="AR18" s="41">
        <f t="shared" ref="AR18" si="305">$C18*AS18</f>
        <v>0</v>
      </c>
      <c r="AS18" s="56"/>
      <c r="AT18" s="41">
        <f t="shared" ref="AT18" si="306">$C18*AU18</f>
        <v>0</v>
      </c>
      <c r="AU18" s="56"/>
      <c r="AV18" s="41">
        <f t="shared" ref="AV18" si="307">$C18*AW18</f>
        <v>0</v>
      </c>
      <c r="AW18" s="56"/>
      <c r="AX18" s="41">
        <f t="shared" ref="AX18" si="308">$C18*AY18</f>
        <v>0</v>
      </c>
      <c r="AY18" s="56"/>
    </row>
    <row r="19" spans="1:51" ht="21" x14ac:dyDescent="0.15">
      <c r="A19" s="57" t="s">
        <v>27</v>
      </c>
      <c r="B19" s="58" t="str">
        <f>VLOOKUP(A19, 'SP '!$A$8:$K$796, 2, FALSE())</f>
        <v>INSTALAÇÃO DE GÁS COMBUSTÍVEL</v>
      </c>
      <c r="C19" s="59">
        <f>VLOOKUP(A19, 'SP '!A23:K811, 11, FALSE())</f>
        <v>5906.92</v>
      </c>
      <c r="D19" s="59">
        <f t="shared" si="0"/>
        <v>0</v>
      </c>
      <c r="E19" s="60"/>
      <c r="F19" s="59">
        <f t="shared" si="0"/>
        <v>0</v>
      </c>
      <c r="G19" s="60"/>
      <c r="H19" s="59">
        <f t="shared" ref="H19" si="309">$C19*I19</f>
        <v>0</v>
      </c>
      <c r="I19" s="60"/>
      <c r="J19" s="59">
        <f t="shared" ref="J19" si="310">$C19*K19</f>
        <v>0</v>
      </c>
      <c r="K19" s="60"/>
      <c r="L19" s="59">
        <f t="shared" ref="L19" si="311">$C19*M19</f>
        <v>0</v>
      </c>
      <c r="M19" s="60"/>
      <c r="N19" s="59">
        <f t="shared" ref="N19" si="312">$C19*O19</f>
        <v>0</v>
      </c>
      <c r="O19" s="60"/>
      <c r="P19" s="59">
        <f t="shared" ref="P19" si="313">$C19*Q19</f>
        <v>0</v>
      </c>
      <c r="Q19" s="60"/>
      <c r="R19" s="59">
        <f t="shared" ref="R19" si="314">$C19*S19</f>
        <v>0</v>
      </c>
      <c r="S19" s="60"/>
      <c r="T19" s="59">
        <f t="shared" ref="T19" si="315">$C19*U19</f>
        <v>0</v>
      </c>
      <c r="U19" s="60"/>
      <c r="V19" s="59">
        <f t="shared" ref="V19" si="316">$C19*W19</f>
        <v>0</v>
      </c>
      <c r="W19" s="60"/>
      <c r="X19" s="59">
        <f t="shared" ref="X19" si="317">$C19*Y19</f>
        <v>0</v>
      </c>
      <c r="Y19" s="60"/>
      <c r="Z19" s="59">
        <f t="shared" ref="Z19" si="318">$C19*AA19</f>
        <v>0</v>
      </c>
      <c r="AA19" s="60"/>
      <c r="AB19" s="59">
        <f t="shared" ref="AB19" si="319">$C19*AC19</f>
        <v>0</v>
      </c>
      <c r="AC19" s="60"/>
      <c r="AD19" s="59">
        <f t="shared" ref="AD19" si="320">$C19*AE19</f>
        <v>0</v>
      </c>
      <c r="AE19" s="60"/>
      <c r="AF19" s="59">
        <f t="shared" ref="AF19" si="321">$C19*AG19</f>
        <v>0</v>
      </c>
      <c r="AG19" s="60"/>
      <c r="AH19" s="59">
        <f t="shared" ref="AH19" si="322">$C19*AI19</f>
        <v>0</v>
      </c>
      <c r="AI19" s="60"/>
      <c r="AJ19" s="59">
        <f t="shared" ref="AJ19" si="323">$C19*AK19</f>
        <v>0</v>
      </c>
      <c r="AK19" s="60"/>
      <c r="AL19" s="59">
        <f t="shared" ref="AL19" si="324">$C19*AM19</f>
        <v>5906.92</v>
      </c>
      <c r="AM19" s="60">
        <v>1</v>
      </c>
      <c r="AN19" s="59">
        <f t="shared" ref="AN19" si="325">$C19*AO19</f>
        <v>0</v>
      </c>
      <c r="AO19" s="60"/>
      <c r="AP19" s="59">
        <f t="shared" ref="AP19" si="326">$C19*AQ19</f>
        <v>0</v>
      </c>
      <c r="AQ19" s="60"/>
      <c r="AR19" s="59">
        <f t="shared" ref="AR19" si="327">$C19*AS19</f>
        <v>0</v>
      </c>
      <c r="AS19" s="60"/>
      <c r="AT19" s="59">
        <f t="shared" ref="AT19" si="328">$C19*AU19</f>
        <v>0</v>
      </c>
      <c r="AU19" s="60"/>
      <c r="AV19" s="59">
        <f t="shared" ref="AV19" si="329">$C19*AW19</f>
        <v>0</v>
      </c>
      <c r="AW19" s="60"/>
      <c r="AX19" s="59">
        <f t="shared" ref="AX19" si="330">$C19*AY19</f>
        <v>0</v>
      </c>
      <c r="AY19" s="60"/>
    </row>
    <row r="20" spans="1:51" ht="31.5" x14ac:dyDescent="0.15">
      <c r="A20" s="55" t="s">
        <v>28</v>
      </c>
      <c r="B20" s="39" t="str">
        <f>VLOOKUP(A20, 'SP '!$A$8:$K$796, 2, FALSE())</f>
        <v>SISTEMA DE PROTEÇÃO CONTRA INCÊNDIO</v>
      </c>
      <c r="C20" s="41">
        <f>VLOOKUP(A20, 'SP '!A24:K812, 11, FALSE())</f>
        <v>148953.26999999999</v>
      </c>
      <c r="D20" s="41">
        <f t="shared" si="0"/>
        <v>0</v>
      </c>
      <c r="E20" s="56"/>
      <c r="F20" s="41">
        <f t="shared" si="0"/>
        <v>0</v>
      </c>
      <c r="G20" s="56"/>
      <c r="H20" s="41">
        <f t="shared" ref="H20" si="331">$C20*I20</f>
        <v>0</v>
      </c>
      <c r="I20" s="56"/>
      <c r="J20" s="41">
        <f t="shared" ref="J20" si="332">$C20*K20</f>
        <v>0</v>
      </c>
      <c r="K20" s="56"/>
      <c r="L20" s="41">
        <f t="shared" ref="L20" si="333">$C20*M20</f>
        <v>0</v>
      </c>
      <c r="M20" s="56"/>
      <c r="N20" s="41">
        <f t="shared" ref="N20" si="334">$C20*O20</f>
        <v>0</v>
      </c>
      <c r="O20" s="56"/>
      <c r="P20" s="41">
        <f t="shared" ref="P20" si="335">$C20*Q20</f>
        <v>0</v>
      </c>
      <c r="Q20" s="56"/>
      <c r="R20" s="41">
        <f t="shared" ref="R20" si="336">$C20*S20</f>
        <v>0</v>
      </c>
      <c r="S20" s="56"/>
      <c r="T20" s="41">
        <f t="shared" ref="T20" si="337">$C20*U20</f>
        <v>0</v>
      </c>
      <c r="U20" s="56"/>
      <c r="V20" s="41">
        <f t="shared" ref="V20" si="338">$C20*W20</f>
        <v>0</v>
      </c>
      <c r="W20" s="56"/>
      <c r="X20" s="41">
        <f t="shared" ref="X20" si="339">$C20*Y20</f>
        <v>0</v>
      </c>
      <c r="Y20" s="56"/>
      <c r="Z20" s="41">
        <f t="shared" ref="Z20" si="340">$C20*AA20</f>
        <v>0</v>
      </c>
      <c r="AA20" s="56"/>
      <c r="AB20" s="41">
        <f t="shared" ref="AB20" si="341">$C20*AC20</f>
        <v>0</v>
      </c>
      <c r="AC20" s="56"/>
      <c r="AD20" s="41">
        <f t="shared" ref="AD20" si="342">$C20*AE20</f>
        <v>0</v>
      </c>
      <c r="AE20" s="56"/>
      <c r="AF20" s="41">
        <f t="shared" ref="AF20" si="343">$C20*AG20</f>
        <v>0</v>
      </c>
      <c r="AG20" s="56"/>
      <c r="AH20" s="41">
        <f t="shared" ref="AH20" si="344">$C20*AI20</f>
        <v>0</v>
      </c>
      <c r="AI20" s="56"/>
      <c r="AJ20" s="41">
        <f t="shared" ref="AJ20" si="345">$C20*AK20</f>
        <v>0</v>
      </c>
      <c r="AK20" s="56"/>
      <c r="AL20" s="41">
        <f t="shared" ref="AL20" si="346">$C20*AM20</f>
        <v>0</v>
      </c>
      <c r="AM20" s="56"/>
      <c r="AN20" s="41">
        <f t="shared" ref="AN20" si="347">$C20*AO20</f>
        <v>74476.634999999995</v>
      </c>
      <c r="AO20" s="56">
        <v>0.5</v>
      </c>
      <c r="AP20" s="41">
        <f t="shared" ref="AP20" si="348">$C20*AQ20</f>
        <v>74476.634999999995</v>
      </c>
      <c r="AQ20" s="56">
        <v>0.5</v>
      </c>
      <c r="AR20" s="41">
        <f t="shared" ref="AR20" si="349">$C20*AS20</f>
        <v>0</v>
      </c>
      <c r="AS20" s="56"/>
      <c r="AT20" s="41">
        <f t="shared" ref="AT20" si="350">$C20*AU20</f>
        <v>0</v>
      </c>
      <c r="AU20" s="56"/>
      <c r="AV20" s="41">
        <f t="shared" ref="AV20" si="351">$C20*AW20</f>
        <v>0</v>
      </c>
      <c r="AW20" s="56"/>
      <c r="AX20" s="41">
        <f t="shared" ref="AX20" si="352">$C20*AY20</f>
        <v>0</v>
      </c>
      <c r="AY20" s="56"/>
    </row>
    <row r="21" spans="1:51" ht="21" x14ac:dyDescent="0.15">
      <c r="A21" s="57" t="s">
        <v>29</v>
      </c>
      <c r="B21" s="58" t="str">
        <f>VLOOKUP(A21, 'SP '!$A$8:$K$796, 2, FALSE())</f>
        <v>INSTALAÇÃO ELÉTRICA - 110V</v>
      </c>
      <c r="C21" s="59">
        <f>VLOOKUP(A21, 'SP '!A25:K813, 11, FALSE())</f>
        <v>649013.01000000013</v>
      </c>
      <c r="D21" s="59">
        <f t="shared" si="0"/>
        <v>0</v>
      </c>
      <c r="E21" s="60"/>
      <c r="F21" s="59">
        <f t="shared" si="0"/>
        <v>0</v>
      </c>
      <c r="G21" s="60"/>
      <c r="H21" s="59">
        <f t="shared" ref="H21" si="353">$C21*I21</f>
        <v>0</v>
      </c>
      <c r="I21" s="60"/>
      <c r="J21" s="59">
        <f t="shared" ref="J21" si="354">$C21*K21</f>
        <v>0</v>
      </c>
      <c r="K21" s="60"/>
      <c r="L21" s="59">
        <f t="shared" ref="L21" si="355">$C21*M21</f>
        <v>0</v>
      </c>
      <c r="M21" s="60"/>
      <c r="N21" s="59">
        <f t="shared" ref="N21" si="356">$C21*O21</f>
        <v>0</v>
      </c>
      <c r="O21" s="60"/>
      <c r="P21" s="59">
        <f t="shared" ref="P21" si="357">$C21*Q21</f>
        <v>0</v>
      </c>
      <c r="Q21" s="60"/>
      <c r="R21" s="59">
        <f t="shared" ref="R21" si="358">$C21*S21</f>
        <v>0</v>
      </c>
      <c r="S21" s="60"/>
      <c r="T21" s="59">
        <f t="shared" ref="T21" si="359">$C21*U21</f>
        <v>0</v>
      </c>
      <c r="U21" s="60"/>
      <c r="V21" s="59">
        <f t="shared" ref="V21" si="360">$C21*W21</f>
        <v>0</v>
      </c>
      <c r="W21" s="60"/>
      <c r="X21" s="59">
        <f t="shared" ref="X21" si="361">$C21*Y21</f>
        <v>0</v>
      </c>
      <c r="Y21" s="60"/>
      <c r="Z21" s="59">
        <f t="shared" ref="Z21" si="362">$C21*AA21</f>
        <v>0</v>
      </c>
      <c r="AA21" s="60"/>
      <c r="AB21" s="59">
        <f t="shared" ref="AB21" si="363">$C21*AC21</f>
        <v>0</v>
      </c>
      <c r="AC21" s="60"/>
      <c r="AD21" s="59">
        <f t="shared" ref="AD21" si="364">$C21*AE21</f>
        <v>0</v>
      </c>
      <c r="AE21" s="60"/>
      <c r="AF21" s="59">
        <f t="shared" ref="AF21" si="365">$C21*AG21</f>
        <v>0</v>
      </c>
      <c r="AG21" s="60"/>
      <c r="AH21" s="59">
        <f t="shared" ref="AH21" si="366">$C21*AI21</f>
        <v>129802.60200000003</v>
      </c>
      <c r="AI21" s="60">
        <v>0.2</v>
      </c>
      <c r="AJ21" s="59">
        <f t="shared" ref="AJ21" si="367">$C21*AK21</f>
        <v>129802.60200000003</v>
      </c>
      <c r="AK21" s="60">
        <v>0.2</v>
      </c>
      <c r="AL21" s="59">
        <f t="shared" ref="AL21" si="368">$C21*AM21</f>
        <v>129802.60200000003</v>
      </c>
      <c r="AM21" s="60">
        <v>0.2</v>
      </c>
      <c r="AN21" s="59">
        <f t="shared" ref="AN21" si="369">$C21*AO21</f>
        <v>129802.60200000003</v>
      </c>
      <c r="AO21" s="60">
        <v>0.2</v>
      </c>
      <c r="AP21" s="59">
        <f t="shared" ref="AP21" si="370">$C21*AQ21</f>
        <v>129802.60200000003</v>
      </c>
      <c r="AQ21" s="60">
        <v>0.2</v>
      </c>
      <c r="AR21" s="59">
        <f t="shared" ref="AR21" si="371">$C21*AS21</f>
        <v>0</v>
      </c>
      <c r="AS21" s="60"/>
      <c r="AT21" s="59">
        <f t="shared" ref="AT21" si="372">$C21*AU21</f>
        <v>0</v>
      </c>
      <c r="AU21" s="60"/>
      <c r="AV21" s="59">
        <f t="shared" ref="AV21" si="373">$C21*AW21</f>
        <v>0</v>
      </c>
      <c r="AW21" s="60"/>
      <c r="AX21" s="59">
        <f t="shared" ref="AX21" si="374">$C21*AY21</f>
        <v>0</v>
      </c>
      <c r="AY21" s="60"/>
    </row>
    <row r="22" spans="1:51" ht="21" x14ac:dyDescent="0.15">
      <c r="A22" s="55" t="s">
        <v>30</v>
      </c>
      <c r="B22" s="39" t="str">
        <f>VLOOKUP(A22, 'SP '!$A$8:$K$796, 2, FALSE())</f>
        <v>INSTALAÇÕES DE CLIMATIZAÇÃO</v>
      </c>
      <c r="C22" s="41">
        <f>VLOOKUP(A22, 'SP '!A26:K814, 11, FALSE())</f>
        <v>32617.8</v>
      </c>
      <c r="D22" s="41">
        <f t="shared" si="0"/>
        <v>0</v>
      </c>
      <c r="E22" s="56"/>
      <c r="F22" s="41">
        <f t="shared" si="0"/>
        <v>0</v>
      </c>
      <c r="G22" s="56"/>
      <c r="H22" s="41">
        <f t="shared" ref="H22" si="375">$C22*I22</f>
        <v>0</v>
      </c>
      <c r="I22" s="56"/>
      <c r="J22" s="41">
        <f t="shared" ref="J22" si="376">$C22*K22</f>
        <v>0</v>
      </c>
      <c r="K22" s="56"/>
      <c r="L22" s="41">
        <f t="shared" ref="L22" si="377">$C22*M22</f>
        <v>0</v>
      </c>
      <c r="M22" s="56"/>
      <c r="N22" s="41">
        <f t="shared" ref="N22" si="378">$C22*O22</f>
        <v>0</v>
      </c>
      <c r="O22" s="56"/>
      <c r="P22" s="41">
        <f t="shared" ref="P22" si="379">$C22*Q22</f>
        <v>0</v>
      </c>
      <c r="Q22" s="56"/>
      <c r="R22" s="41">
        <f t="shared" ref="R22" si="380">$C22*S22</f>
        <v>0</v>
      </c>
      <c r="S22" s="56"/>
      <c r="T22" s="41">
        <f t="shared" ref="T22" si="381">$C22*U22</f>
        <v>0</v>
      </c>
      <c r="U22" s="56"/>
      <c r="V22" s="41">
        <f t="shared" ref="V22" si="382">$C22*W22</f>
        <v>0</v>
      </c>
      <c r="W22" s="56"/>
      <c r="X22" s="41">
        <f t="shared" ref="X22" si="383">$C22*Y22</f>
        <v>0</v>
      </c>
      <c r="Y22" s="56"/>
      <c r="Z22" s="41">
        <f t="shared" ref="Z22" si="384">$C22*AA22</f>
        <v>0</v>
      </c>
      <c r="AA22" s="56"/>
      <c r="AB22" s="41">
        <f t="shared" ref="AB22" si="385">$C22*AC22</f>
        <v>0</v>
      </c>
      <c r="AC22" s="56"/>
      <c r="AD22" s="41">
        <f t="shared" ref="AD22" si="386">$C22*AE22</f>
        <v>0</v>
      </c>
      <c r="AE22" s="56"/>
      <c r="AF22" s="41">
        <f t="shared" ref="AF22" si="387">$C22*AG22</f>
        <v>0</v>
      </c>
      <c r="AG22" s="56"/>
      <c r="AH22" s="41">
        <f t="shared" ref="AH22" si="388">$C22*AI22</f>
        <v>0</v>
      </c>
      <c r="AI22" s="56"/>
      <c r="AJ22" s="41">
        <f t="shared" ref="AJ22" si="389">$C22*AK22</f>
        <v>0</v>
      </c>
      <c r="AK22" s="56"/>
      <c r="AL22" s="41">
        <f t="shared" ref="AL22" si="390">$C22*AM22</f>
        <v>0</v>
      </c>
      <c r="AM22" s="56"/>
      <c r="AN22" s="41">
        <f t="shared" ref="AN22" si="391">$C22*AO22</f>
        <v>0</v>
      </c>
      <c r="AO22" s="56"/>
      <c r="AP22" s="41">
        <f t="shared" ref="AP22" si="392">$C22*AQ22</f>
        <v>0</v>
      </c>
      <c r="AQ22" s="56"/>
      <c r="AR22" s="41">
        <f t="shared" ref="AR22" si="393">$C22*AS22</f>
        <v>32617.8</v>
      </c>
      <c r="AS22" s="56">
        <v>1</v>
      </c>
      <c r="AT22" s="41">
        <f t="shared" ref="AT22" si="394">$C22*AU22</f>
        <v>0</v>
      </c>
      <c r="AU22" s="56"/>
      <c r="AV22" s="41">
        <f t="shared" ref="AV22" si="395">$C22*AW22</f>
        <v>0</v>
      </c>
      <c r="AW22" s="56"/>
      <c r="AX22" s="41">
        <f t="shared" ref="AX22" si="396">$C22*AY22</f>
        <v>0</v>
      </c>
      <c r="AY22" s="56"/>
    </row>
    <row r="23" spans="1:51" ht="31.5" x14ac:dyDescent="0.15">
      <c r="A23" s="57" t="s">
        <v>31</v>
      </c>
      <c r="B23" s="58" t="str">
        <f>VLOOKUP(A23, 'SP '!$A$8:$K$796, 2, FALSE())</f>
        <v>INSTALAÇÕES DE CABEAMENTO ESTRUTURADO</v>
      </c>
      <c r="C23" s="59">
        <f>VLOOKUP(A23, 'SP '!A27:K815, 11, FALSE())</f>
        <v>149649.15000000005</v>
      </c>
      <c r="D23" s="59">
        <f t="shared" si="0"/>
        <v>0</v>
      </c>
      <c r="E23" s="60"/>
      <c r="F23" s="59">
        <f t="shared" si="0"/>
        <v>0</v>
      </c>
      <c r="G23" s="60"/>
      <c r="H23" s="59">
        <f t="shared" ref="H23" si="397">$C23*I23</f>
        <v>0</v>
      </c>
      <c r="I23" s="60"/>
      <c r="J23" s="59">
        <f t="shared" ref="J23" si="398">$C23*K23</f>
        <v>0</v>
      </c>
      <c r="K23" s="60"/>
      <c r="L23" s="59">
        <f t="shared" ref="L23" si="399">$C23*M23</f>
        <v>0</v>
      </c>
      <c r="M23" s="60"/>
      <c r="N23" s="59">
        <f t="shared" ref="N23" si="400">$C23*O23</f>
        <v>0</v>
      </c>
      <c r="O23" s="60"/>
      <c r="P23" s="59">
        <f t="shared" ref="P23" si="401">$C23*Q23</f>
        <v>0</v>
      </c>
      <c r="Q23" s="60"/>
      <c r="R23" s="59">
        <f t="shared" ref="R23" si="402">$C23*S23</f>
        <v>0</v>
      </c>
      <c r="S23" s="60"/>
      <c r="T23" s="59">
        <f t="shared" ref="T23" si="403">$C23*U23</f>
        <v>0</v>
      </c>
      <c r="U23" s="60"/>
      <c r="V23" s="59">
        <f t="shared" ref="V23" si="404">$C23*W23</f>
        <v>0</v>
      </c>
      <c r="W23" s="60"/>
      <c r="X23" s="59">
        <f t="shared" ref="X23" si="405">$C23*Y23</f>
        <v>0</v>
      </c>
      <c r="Y23" s="60"/>
      <c r="Z23" s="59">
        <f t="shared" ref="Z23" si="406">$C23*AA23</f>
        <v>0</v>
      </c>
      <c r="AA23" s="60"/>
      <c r="AB23" s="59">
        <f t="shared" ref="AB23" si="407">$C23*AC23</f>
        <v>0</v>
      </c>
      <c r="AC23" s="60"/>
      <c r="AD23" s="59">
        <f t="shared" ref="AD23" si="408">$C23*AE23</f>
        <v>0</v>
      </c>
      <c r="AE23" s="60"/>
      <c r="AF23" s="59">
        <f t="shared" ref="AF23" si="409">$C23*AG23</f>
        <v>0</v>
      </c>
      <c r="AG23" s="60"/>
      <c r="AH23" s="59">
        <f t="shared" ref="AH23" si="410">$C23*AI23</f>
        <v>0</v>
      </c>
      <c r="AI23" s="60"/>
      <c r="AJ23" s="59">
        <f t="shared" ref="AJ23" si="411">$C23*AK23</f>
        <v>0</v>
      </c>
      <c r="AK23" s="60"/>
      <c r="AL23" s="59">
        <f t="shared" ref="AL23" si="412">$C23*AM23</f>
        <v>0</v>
      </c>
      <c r="AM23" s="60"/>
      <c r="AN23" s="59">
        <f t="shared" ref="AN23" si="413">$C23*AO23</f>
        <v>0</v>
      </c>
      <c r="AO23" s="60"/>
      <c r="AP23" s="59">
        <f t="shared" ref="AP23" si="414">$C23*AQ23</f>
        <v>0</v>
      </c>
      <c r="AQ23" s="60"/>
      <c r="AR23" s="59">
        <f t="shared" ref="AR23" si="415">$C23*AS23</f>
        <v>74824.575000000026</v>
      </c>
      <c r="AS23" s="60">
        <v>0.5</v>
      </c>
      <c r="AT23" s="59">
        <f t="shared" ref="AT23" si="416">$C23*AU23</f>
        <v>74824.575000000026</v>
      </c>
      <c r="AU23" s="60">
        <v>0.5</v>
      </c>
      <c r="AV23" s="59">
        <f t="shared" ref="AV23" si="417">$C23*AW23</f>
        <v>0</v>
      </c>
      <c r="AW23" s="60"/>
      <c r="AX23" s="59">
        <f t="shared" ref="AX23" si="418">$C23*AY23</f>
        <v>0</v>
      </c>
      <c r="AY23" s="60"/>
    </row>
    <row r="24" spans="1:51" ht="31.5" x14ac:dyDescent="0.15">
      <c r="A24" s="55" t="s">
        <v>32</v>
      </c>
      <c r="B24" s="39" t="str">
        <f>VLOOKUP(A24, 'SP '!$A$8:$K$796, 2, FALSE())</f>
        <v>SISTEMA DE EXAUSTÃO MECÂNICA</v>
      </c>
      <c r="C24" s="41">
        <f>VLOOKUP(A24, 'SP '!A28:K816, 11, FALSE())</f>
        <v>11586.52</v>
      </c>
      <c r="D24" s="41">
        <f t="shared" si="0"/>
        <v>0</v>
      </c>
      <c r="E24" s="56"/>
      <c r="F24" s="41">
        <f t="shared" si="0"/>
        <v>0</v>
      </c>
      <c r="G24" s="56"/>
      <c r="H24" s="41">
        <f t="shared" ref="H24" si="419">$C24*I24</f>
        <v>0</v>
      </c>
      <c r="I24" s="56"/>
      <c r="J24" s="41">
        <f t="shared" ref="J24" si="420">$C24*K24</f>
        <v>0</v>
      </c>
      <c r="K24" s="56"/>
      <c r="L24" s="41">
        <f t="shared" ref="L24" si="421">$C24*M24</f>
        <v>0</v>
      </c>
      <c r="M24" s="56"/>
      <c r="N24" s="41">
        <f t="shared" ref="N24" si="422">$C24*O24</f>
        <v>0</v>
      </c>
      <c r="O24" s="56"/>
      <c r="P24" s="41">
        <f t="shared" ref="P24" si="423">$C24*Q24</f>
        <v>0</v>
      </c>
      <c r="Q24" s="56"/>
      <c r="R24" s="41">
        <f t="shared" ref="R24" si="424">$C24*S24</f>
        <v>0</v>
      </c>
      <c r="S24" s="56"/>
      <c r="T24" s="41">
        <f t="shared" ref="T24" si="425">$C24*U24</f>
        <v>0</v>
      </c>
      <c r="U24" s="56"/>
      <c r="V24" s="41">
        <f t="shared" ref="V24" si="426">$C24*W24</f>
        <v>0</v>
      </c>
      <c r="W24" s="56"/>
      <c r="X24" s="41">
        <f t="shared" ref="X24" si="427">$C24*Y24</f>
        <v>0</v>
      </c>
      <c r="Y24" s="56"/>
      <c r="Z24" s="41">
        <f t="shared" ref="Z24" si="428">$C24*AA24</f>
        <v>0</v>
      </c>
      <c r="AA24" s="56"/>
      <c r="AB24" s="41">
        <f t="shared" ref="AB24" si="429">$C24*AC24</f>
        <v>0</v>
      </c>
      <c r="AC24" s="56"/>
      <c r="AD24" s="41">
        <f t="shared" ref="AD24" si="430">$C24*AE24</f>
        <v>0</v>
      </c>
      <c r="AE24" s="56"/>
      <c r="AF24" s="41">
        <f t="shared" ref="AF24" si="431">$C24*AG24</f>
        <v>0</v>
      </c>
      <c r="AG24" s="56"/>
      <c r="AH24" s="41">
        <f t="shared" ref="AH24" si="432">$C24*AI24</f>
        <v>0</v>
      </c>
      <c r="AI24" s="56"/>
      <c r="AJ24" s="41">
        <f t="shared" ref="AJ24" si="433">$C24*AK24</f>
        <v>0</v>
      </c>
      <c r="AK24" s="56"/>
      <c r="AL24" s="41">
        <f t="shared" ref="AL24" si="434">$C24*AM24</f>
        <v>0</v>
      </c>
      <c r="AM24" s="56"/>
      <c r="AN24" s="41">
        <f t="shared" ref="AN24" si="435">$C24*AO24</f>
        <v>0</v>
      </c>
      <c r="AO24" s="56"/>
      <c r="AP24" s="41">
        <f t="shared" ref="AP24" si="436">$C24*AQ24</f>
        <v>0</v>
      </c>
      <c r="AQ24" s="56"/>
      <c r="AR24" s="41">
        <f t="shared" ref="AR24" si="437">$C24*AS24</f>
        <v>11586.52</v>
      </c>
      <c r="AS24" s="56">
        <v>1</v>
      </c>
      <c r="AT24" s="41">
        <f t="shared" ref="AT24" si="438">$C24*AU24</f>
        <v>0</v>
      </c>
      <c r="AU24" s="56"/>
      <c r="AV24" s="41">
        <f t="shared" ref="AV24" si="439">$C24*AW24</f>
        <v>0</v>
      </c>
      <c r="AW24" s="56"/>
      <c r="AX24" s="41">
        <f t="shared" ref="AX24" si="440">$C24*AY24</f>
        <v>0</v>
      </c>
      <c r="AY24" s="56"/>
    </row>
    <row r="25" spans="1:51" ht="52.5" x14ac:dyDescent="0.15">
      <c r="A25" s="57" t="s">
        <v>33</v>
      </c>
      <c r="B25" s="58" t="str">
        <f>VLOOKUP(A25, 'SP '!$A$8:$K$796, 2, FALSE())</f>
        <v>SISTEMA DE PROTEÇÃO CONTRA DESCARGAS ATMOSFÉRICAS (SPDA)</v>
      </c>
      <c r="C25" s="59">
        <f>VLOOKUP(A25, 'SP '!A29:K817, 11, FALSE())</f>
        <v>63076.12</v>
      </c>
      <c r="D25" s="59">
        <f t="shared" si="0"/>
        <v>0</v>
      </c>
      <c r="E25" s="60"/>
      <c r="F25" s="59">
        <f t="shared" si="0"/>
        <v>0</v>
      </c>
      <c r="G25" s="60"/>
      <c r="H25" s="59">
        <f t="shared" ref="H25" si="441">$C25*I25</f>
        <v>0</v>
      </c>
      <c r="I25" s="60"/>
      <c r="J25" s="59">
        <f t="shared" ref="J25" si="442">$C25*K25</f>
        <v>0</v>
      </c>
      <c r="K25" s="60"/>
      <c r="L25" s="59">
        <f t="shared" ref="L25" si="443">$C25*M25</f>
        <v>0</v>
      </c>
      <c r="M25" s="60"/>
      <c r="N25" s="59">
        <f t="shared" ref="N25" si="444">$C25*O25</f>
        <v>0</v>
      </c>
      <c r="O25" s="60"/>
      <c r="P25" s="59">
        <f t="shared" ref="P25" si="445">$C25*Q25</f>
        <v>0</v>
      </c>
      <c r="Q25" s="60"/>
      <c r="R25" s="59">
        <f t="shared" ref="R25" si="446">$C25*S25</f>
        <v>0</v>
      </c>
      <c r="S25" s="60"/>
      <c r="T25" s="59">
        <f t="shared" ref="T25" si="447">$C25*U25</f>
        <v>0</v>
      </c>
      <c r="U25" s="60"/>
      <c r="V25" s="59">
        <f t="shared" ref="V25" si="448">$C25*W25</f>
        <v>0</v>
      </c>
      <c r="W25" s="60"/>
      <c r="X25" s="59">
        <f t="shared" ref="X25" si="449">$C25*Y25</f>
        <v>0</v>
      </c>
      <c r="Y25" s="60"/>
      <c r="Z25" s="59">
        <f t="shared" ref="Z25" si="450">$C25*AA25</f>
        <v>0</v>
      </c>
      <c r="AA25" s="60"/>
      <c r="AB25" s="59">
        <f t="shared" ref="AB25" si="451">$C25*AC25</f>
        <v>0</v>
      </c>
      <c r="AC25" s="60"/>
      <c r="AD25" s="59">
        <f t="shared" ref="AD25" si="452">$C25*AE25</f>
        <v>0</v>
      </c>
      <c r="AE25" s="60"/>
      <c r="AF25" s="59">
        <f t="shared" ref="AF25" si="453">$C25*AG25</f>
        <v>0</v>
      </c>
      <c r="AG25" s="60"/>
      <c r="AH25" s="59">
        <f t="shared" ref="AH25" si="454">$C25*AI25</f>
        <v>0</v>
      </c>
      <c r="AI25" s="60"/>
      <c r="AJ25" s="59">
        <f t="shared" ref="AJ25" si="455">$C25*AK25</f>
        <v>0</v>
      </c>
      <c r="AK25" s="60"/>
      <c r="AL25" s="59">
        <f t="shared" ref="AL25" si="456">$C25*AM25</f>
        <v>0</v>
      </c>
      <c r="AM25" s="60"/>
      <c r="AN25" s="59">
        <f t="shared" ref="AN25" si="457">$C25*AO25</f>
        <v>0</v>
      </c>
      <c r="AO25" s="60"/>
      <c r="AP25" s="59">
        <f t="shared" ref="AP25" si="458">$C25*AQ25</f>
        <v>0</v>
      </c>
      <c r="AQ25" s="60"/>
      <c r="AR25" s="59">
        <f t="shared" ref="AR25" si="459">$C25*AS25</f>
        <v>0</v>
      </c>
      <c r="AS25" s="60"/>
      <c r="AT25" s="59">
        <f t="shared" ref="AT25" si="460">$C25*AU25</f>
        <v>63076.12</v>
      </c>
      <c r="AU25" s="60">
        <v>1</v>
      </c>
      <c r="AV25" s="59">
        <f t="shared" ref="AV25" si="461">$C25*AW25</f>
        <v>0</v>
      </c>
      <c r="AW25" s="60"/>
      <c r="AX25" s="59">
        <f t="shared" ref="AX25" si="462">$C25*AY25</f>
        <v>0</v>
      </c>
      <c r="AY25" s="60"/>
    </row>
    <row r="26" spans="1:51" ht="21" x14ac:dyDescent="0.15">
      <c r="A26" s="55" t="s">
        <v>34</v>
      </c>
      <c r="B26" s="39" t="str">
        <f>VLOOKUP(A26, 'SP '!$A$8:$K$796, 2, FALSE())</f>
        <v>SERVIÇOS COMPLEMENTARES</v>
      </c>
      <c r="C26" s="41">
        <f>VLOOKUP(A26, 'SP '!A30:K818, 11, FALSE())</f>
        <v>443074.60999999993</v>
      </c>
      <c r="D26" s="41">
        <f t="shared" si="0"/>
        <v>0</v>
      </c>
      <c r="E26" s="56"/>
      <c r="F26" s="41">
        <f t="shared" si="0"/>
        <v>0</v>
      </c>
      <c r="G26" s="56"/>
      <c r="H26" s="41">
        <f t="shared" ref="H26" si="463">$C26*I26</f>
        <v>0</v>
      </c>
      <c r="I26" s="56"/>
      <c r="J26" s="41">
        <f t="shared" ref="J26" si="464">$C26*K26</f>
        <v>0</v>
      </c>
      <c r="K26" s="56"/>
      <c r="L26" s="41">
        <f t="shared" ref="L26" si="465">$C26*M26</f>
        <v>0</v>
      </c>
      <c r="M26" s="56"/>
      <c r="N26" s="41">
        <f t="shared" ref="N26" si="466">$C26*O26</f>
        <v>0</v>
      </c>
      <c r="O26" s="56"/>
      <c r="P26" s="41">
        <f t="shared" ref="P26" si="467">$C26*Q26</f>
        <v>0</v>
      </c>
      <c r="Q26" s="56"/>
      <c r="R26" s="41">
        <f t="shared" ref="R26" si="468">$C26*S26</f>
        <v>0</v>
      </c>
      <c r="S26" s="56"/>
      <c r="T26" s="41">
        <f t="shared" ref="T26" si="469">$C26*U26</f>
        <v>0</v>
      </c>
      <c r="U26" s="56"/>
      <c r="V26" s="41">
        <f t="shared" ref="V26" si="470">$C26*W26</f>
        <v>0</v>
      </c>
      <c r="W26" s="56"/>
      <c r="X26" s="41">
        <f t="shared" ref="X26" si="471">$C26*Y26</f>
        <v>0</v>
      </c>
      <c r="Y26" s="56"/>
      <c r="Z26" s="41">
        <f t="shared" ref="Z26" si="472">$C26*AA26</f>
        <v>0</v>
      </c>
      <c r="AA26" s="56"/>
      <c r="AB26" s="41">
        <f t="shared" ref="AB26" si="473">$C26*AC26</f>
        <v>0</v>
      </c>
      <c r="AC26" s="56"/>
      <c r="AD26" s="41">
        <f t="shared" ref="AD26" si="474">$C26*AE26</f>
        <v>0</v>
      </c>
      <c r="AE26" s="56"/>
      <c r="AF26" s="41">
        <f t="shared" ref="AF26" si="475">$C26*AG26</f>
        <v>0</v>
      </c>
      <c r="AG26" s="56"/>
      <c r="AH26" s="41">
        <f t="shared" ref="AH26" si="476">$C26*AI26</f>
        <v>0</v>
      </c>
      <c r="AI26" s="56"/>
      <c r="AJ26" s="41">
        <f t="shared" ref="AJ26" si="477">$C26*AK26</f>
        <v>0</v>
      </c>
      <c r="AK26" s="56"/>
      <c r="AL26" s="41">
        <f t="shared" ref="AL26" si="478">$C26*AM26</f>
        <v>0</v>
      </c>
      <c r="AM26" s="56"/>
      <c r="AN26" s="41">
        <f t="shared" ref="AN26" si="479">$C26*AO26</f>
        <v>0</v>
      </c>
      <c r="AO26" s="56"/>
      <c r="AP26" s="41">
        <f t="shared" ref="AP26" si="480">$C26*AQ26</f>
        <v>0</v>
      </c>
      <c r="AQ26" s="56"/>
      <c r="AR26" s="41">
        <f t="shared" ref="AR26" si="481">$C26*AS26</f>
        <v>0</v>
      </c>
      <c r="AS26" s="56"/>
      <c r="AT26" s="41">
        <f t="shared" ref="AT26" si="482">$C26*AU26</f>
        <v>0</v>
      </c>
      <c r="AU26" s="56"/>
      <c r="AV26" s="41">
        <f t="shared" ref="AV26" si="483">$C26*AW26</f>
        <v>221537.30499999996</v>
      </c>
      <c r="AW26" s="56">
        <v>0.5</v>
      </c>
      <c r="AX26" s="41">
        <f t="shared" ref="AX26" si="484">$C26*AY26</f>
        <v>221537.30499999996</v>
      </c>
      <c r="AY26" s="56">
        <v>0.5</v>
      </c>
    </row>
    <row r="27" spans="1:51" x14ac:dyDescent="0.15">
      <c r="A27" s="57" t="s">
        <v>35</v>
      </c>
      <c r="B27" s="58" t="str">
        <f>VLOOKUP(A27, 'SP '!$A$8:$K$796, 2, FALSE())</f>
        <v>SERVIÇOS FINAIS</v>
      </c>
      <c r="C27" s="59">
        <f>VLOOKUP(A27, 'SP '!A31:K819, 11, FALSE())</f>
        <v>205174.15000000005</v>
      </c>
      <c r="D27" s="59">
        <f t="shared" si="0"/>
        <v>0</v>
      </c>
      <c r="E27" s="60"/>
      <c r="F27" s="59">
        <f t="shared" si="0"/>
        <v>0</v>
      </c>
      <c r="G27" s="60"/>
      <c r="H27" s="59">
        <f t="shared" ref="H27" si="485">$C27*I27</f>
        <v>0</v>
      </c>
      <c r="I27" s="60"/>
      <c r="J27" s="59">
        <f t="shared" ref="J27" si="486">$C27*K27</f>
        <v>0</v>
      </c>
      <c r="K27" s="60"/>
      <c r="L27" s="59">
        <f t="shared" ref="L27" si="487">$C27*M27</f>
        <v>0</v>
      </c>
      <c r="M27" s="60"/>
      <c r="N27" s="59">
        <f t="shared" ref="N27" si="488">$C27*O27</f>
        <v>0</v>
      </c>
      <c r="O27" s="60"/>
      <c r="P27" s="59">
        <f t="shared" ref="P27" si="489">$C27*Q27</f>
        <v>0</v>
      </c>
      <c r="Q27" s="60"/>
      <c r="R27" s="59">
        <f t="shared" ref="R27" si="490">$C27*S27</f>
        <v>0</v>
      </c>
      <c r="S27" s="60"/>
      <c r="T27" s="59">
        <f t="shared" ref="T27" si="491">$C27*U27</f>
        <v>0</v>
      </c>
      <c r="U27" s="60"/>
      <c r="V27" s="59">
        <f t="shared" ref="V27" si="492">$C27*W27</f>
        <v>0</v>
      </c>
      <c r="W27" s="60"/>
      <c r="X27" s="59">
        <f t="shared" ref="X27" si="493">$C27*Y27</f>
        <v>0</v>
      </c>
      <c r="Y27" s="60"/>
      <c r="Z27" s="59">
        <f t="shared" ref="Z27" si="494">$C27*AA27</f>
        <v>0</v>
      </c>
      <c r="AA27" s="60"/>
      <c r="AB27" s="59">
        <f t="shared" ref="AB27" si="495">$C27*AC27</f>
        <v>0</v>
      </c>
      <c r="AC27" s="60"/>
      <c r="AD27" s="59">
        <f t="shared" ref="AD27" si="496">$C27*AE27</f>
        <v>0</v>
      </c>
      <c r="AE27" s="60"/>
      <c r="AF27" s="59">
        <f t="shared" ref="AF27" si="497">$C27*AG27</f>
        <v>0</v>
      </c>
      <c r="AG27" s="60"/>
      <c r="AH27" s="59">
        <f t="shared" ref="AH27" si="498">$C27*AI27</f>
        <v>0</v>
      </c>
      <c r="AI27" s="60"/>
      <c r="AJ27" s="59">
        <f t="shared" ref="AJ27" si="499">$C27*AK27</f>
        <v>0</v>
      </c>
      <c r="AK27" s="60"/>
      <c r="AL27" s="59">
        <f t="shared" ref="AL27" si="500">$C27*AM27</f>
        <v>0</v>
      </c>
      <c r="AM27" s="60"/>
      <c r="AN27" s="59">
        <f t="shared" ref="AN27" si="501">$C27*AO27</f>
        <v>0</v>
      </c>
      <c r="AO27" s="60"/>
      <c r="AP27" s="59">
        <f t="shared" ref="AP27" si="502">$C27*AQ27</f>
        <v>0</v>
      </c>
      <c r="AQ27" s="60"/>
      <c r="AR27" s="59">
        <f t="shared" ref="AR27" si="503">$C27*AS27</f>
        <v>0</v>
      </c>
      <c r="AS27" s="60"/>
      <c r="AT27" s="59">
        <f t="shared" ref="AT27" si="504">$C27*AU27</f>
        <v>0</v>
      </c>
      <c r="AU27" s="60"/>
      <c r="AV27" s="59">
        <f t="shared" ref="AV27" si="505">$C27*AW27</f>
        <v>0</v>
      </c>
      <c r="AW27" s="60"/>
      <c r="AX27" s="59">
        <f t="shared" ref="AX27" si="506">$C27*AY27</f>
        <v>205174.15000000005</v>
      </c>
      <c r="AY27" s="60">
        <v>1</v>
      </c>
    </row>
    <row r="28" spans="1:51" x14ac:dyDescent="0.15">
      <c r="A28" s="73" t="s">
        <v>2321</v>
      </c>
      <c r="B28" s="73"/>
      <c r="C28" s="73"/>
      <c r="D28" s="63">
        <f>SUM(D4:D27)</f>
        <v>248597.70718</v>
      </c>
      <c r="E28" s="64">
        <f>D28/(SUM($C$4:$C$27))</f>
        <v>2.6602363429269145E-2</v>
      </c>
      <c r="F28" s="63">
        <f>SUM(F4:F27)</f>
        <v>750328.52933999989</v>
      </c>
      <c r="G28" s="64">
        <f>(F28/(SUM($C$4:$C$27)))+E28</f>
        <v>0.10689478629702745</v>
      </c>
      <c r="H28" s="63">
        <f>SUM(H4:H27)</f>
        <v>414730.82333999983</v>
      </c>
      <c r="I28" s="64">
        <f>(H28/(SUM($C$4:$C$27)))+G28</f>
        <v>0.15127500288455314</v>
      </c>
      <c r="J28" s="63">
        <f>SUM(J4:J27)</f>
        <v>414730.82333999983</v>
      </c>
      <c r="K28" s="64">
        <f>(J28/(SUM($C$4:$C$27)))+I28</f>
        <v>0.19565521947207887</v>
      </c>
      <c r="L28" s="63">
        <f>SUM(L4:L27)</f>
        <v>499438.96533999994</v>
      </c>
      <c r="M28" s="64">
        <f>(L28/(SUM($C$4:$C$27)))+K28</f>
        <v>0.24910002802412545</v>
      </c>
      <c r="N28" s="63">
        <f>SUM(N4:N27)</f>
        <v>499438.96533999994</v>
      </c>
      <c r="O28" s="64">
        <f>(N28/(SUM($C$4:$C$27)))+M28</f>
        <v>0.30254483657617204</v>
      </c>
      <c r="P28" s="63">
        <f>SUM(P4:P27)</f>
        <v>499438.96533999994</v>
      </c>
      <c r="Q28" s="64">
        <f>(P28/(SUM($C$4:$C$27)))+O28</f>
        <v>0.35598964512821862</v>
      </c>
      <c r="R28" s="63">
        <f>SUM(R4:R27)</f>
        <v>499438.96533999994</v>
      </c>
      <c r="S28" s="64">
        <f>(R28/(SUM($C$4:$C$27)))+Q28</f>
        <v>0.40943445368026521</v>
      </c>
      <c r="T28" s="63">
        <f>SUM(T4:T27)</f>
        <v>195763.91034000003</v>
      </c>
      <c r="U28" s="64">
        <f>(T28/(SUM($C$4:$C$27)))+S28</f>
        <v>0.43038308892020644</v>
      </c>
      <c r="V28" s="63">
        <f>SUM(V4:V27)</f>
        <v>195763.91034000003</v>
      </c>
      <c r="W28" s="64">
        <f>(V28/(SUM($C$4:$C$27)))+U28</f>
        <v>0.45133172416014766</v>
      </c>
      <c r="X28" s="63">
        <f>SUM(X4:X27)</f>
        <v>296448.12033999996</v>
      </c>
      <c r="Y28" s="64">
        <f>(X28/(SUM($C$4:$C$27)))+W28</f>
        <v>0.48305454543901927</v>
      </c>
      <c r="Z28" s="63">
        <f>SUM(Z4:Z27)</f>
        <v>296448.12033999996</v>
      </c>
      <c r="AA28" s="64">
        <f>(Z28/(SUM($C$4:$C$27)))+Y28</f>
        <v>0.51477736671789087</v>
      </c>
      <c r="AB28" s="63">
        <f>SUM(AB4:AB27)</f>
        <v>258302.94533999998</v>
      </c>
      <c r="AC28" s="64">
        <f>(AB28/(SUM($C$4:$C$27)))+AA28</f>
        <v>0.54241828466815156</v>
      </c>
      <c r="AD28" s="63">
        <f>SUM(AD4:AD27)</f>
        <v>448279.24534000002</v>
      </c>
      <c r="AE28" s="64">
        <f>(AD28/(SUM($C$4:$C$27)))+AC28</f>
        <v>0.59038850747353955</v>
      </c>
      <c r="AF28" s="63">
        <f>SUM(AF4:AF27)</f>
        <v>529051.44533999998</v>
      </c>
      <c r="AG28" s="64">
        <f>(AF28/(SUM($C$4:$C$27)))+AE28</f>
        <v>0.64700213831255748</v>
      </c>
      <c r="AH28" s="63">
        <f>SUM(AH4:AH27)</f>
        <v>526124.15034000005</v>
      </c>
      <c r="AI28" s="64">
        <f>(AH28/(SUM($C$4:$C$27)))+AG28</f>
        <v>0.70330252022286233</v>
      </c>
      <c r="AJ28" s="63">
        <f>SUM(AJ4:AJ27)</f>
        <v>526124.15034000005</v>
      </c>
      <c r="AK28" s="64">
        <f>(AJ28/(SUM($C$4:$C$27)))+AI28</f>
        <v>0.75960290213316717</v>
      </c>
      <c r="AL28" s="63">
        <f>SUM(AL4:AL27)</f>
        <v>501258.94134000002</v>
      </c>
      <c r="AM28" s="64">
        <f>(AL28/(SUM($C$4:$C$27)))+AK28</f>
        <v>0.81324246575167736</v>
      </c>
      <c r="AN28" s="63">
        <f>SUM(AN4:AN27)</f>
        <v>361166.77234000002</v>
      </c>
      <c r="AO28" s="64">
        <f>(AN28/(SUM($C$4:$C$27)))+AM28</f>
        <v>0.8518908098790352</v>
      </c>
      <c r="AP28" s="63">
        <f>SUM(AP4:AP27)</f>
        <v>361166.77234000002</v>
      </c>
      <c r="AQ28" s="64">
        <f>(AP28/(SUM($C$4:$C$27)))+AO28</f>
        <v>0.89053915400639316</v>
      </c>
      <c r="AR28" s="63">
        <f>SUM(AR4:AR27)</f>
        <v>148460.79034000001</v>
      </c>
      <c r="AS28" s="64">
        <f>(AR28/(SUM($C$4:$C$27)))+AQ28</f>
        <v>0.90642589706779075</v>
      </c>
      <c r="AT28" s="63">
        <f>SUM(AT4:AT27)</f>
        <v>167332.59034000002</v>
      </c>
      <c r="AU28" s="64">
        <f>(AT28/(SUM($C$4:$C$27)))+AS28</f>
        <v>0.92433210558548462</v>
      </c>
      <c r="AV28" s="63">
        <f>SUM(AV4:AV27)</f>
        <v>250969.20033999995</v>
      </c>
      <c r="AW28" s="64">
        <f>(AV28/(SUM($C$4:$C$27)))+AU28</f>
        <v>0.9511882417612042</v>
      </c>
      <c r="AX28" s="63">
        <f>SUM(AX4:AX27)</f>
        <v>456143.35034</v>
      </c>
      <c r="AY28" s="64">
        <f>(AX28/(SUM($C$4:$C$27)))+AW28</f>
        <v>1</v>
      </c>
    </row>
    <row r="29" spans="1:51" x14ac:dyDescent="0.15">
      <c r="A29" s="62"/>
      <c r="B29" s="62"/>
      <c r="D29" s="51"/>
      <c r="E29" s="52"/>
    </row>
    <row r="30" spans="1:51" x14ac:dyDescent="0.15">
      <c r="D30" s="51"/>
      <c r="E30" s="52"/>
    </row>
    <row r="31" spans="1:51" x14ac:dyDescent="0.15">
      <c r="D31" s="51"/>
      <c r="E31" s="52"/>
    </row>
    <row r="32" spans="1:51" x14ac:dyDescent="0.15">
      <c r="D32" s="51"/>
      <c r="E32" s="52"/>
    </row>
    <row r="33" spans="4:5" x14ac:dyDescent="0.15">
      <c r="D33" s="51"/>
      <c r="E33" s="52"/>
    </row>
    <row r="34" spans="4:5" x14ac:dyDescent="0.15">
      <c r="D34" s="51"/>
      <c r="E34" s="52"/>
    </row>
    <row r="35" spans="4:5" x14ac:dyDescent="0.15">
      <c r="E35" s="52"/>
    </row>
    <row r="36" spans="4:5" x14ac:dyDescent="0.15">
      <c r="E36" s="52"/>
    </row>
    <row r="37" spans="4:5" x14ac:dyDescent="0.15">
      <c r="E37" s="52"/>
    </row>
    <row r="38" spans="4:5" x14ac:dyDescent="0.15">
      <c r="E38" s="52"/>
    </row>
    <row r="39" spans="4:5" x14ac:dyDescent="0.15">
      <c r="E39" s="52"/>
    </row>
    <row r="40" spans="4:5" x14ac:dyDescent="0.15">
      <c r="E40" s="52"/>
    </row>
  </sheetData>
  <mergeCells count="29">
    <mergeCell ref="A2:A3"/>
    <mergeCell ref="B2:B3"/>
    <mergeCell ref="F2:G2"/>
    <mergeCell ref="H2:I2"/>
    <mergeCell ref="J2:K2"/>
    <mergeCell ref="AF2:AG2"/>
    <mergeCell ref="L2:M2"/>
    <mergeCell ref="C2:C3"/>
    <mergeCell ref="N2:O2"/>
    <mergeCell ref="P2:Q2"/>
    <mergeCell ref="R2:S2"/>
    <mergeCell ref="T2:U2"/>
    <mergeCell ref="D2:E2"/>
    <mergeCell ref="AX2:AY2"/>
    <mergeCell ref="A1:AY1"/>
    <mergeCell ref="AT2:AU2"/>
    <mergeCell ref="AV2:AW2"/>
    <mergeCell ref="A28:C28"/>
    <mergeCell ref="AH2:AI2"/>
    <mergeCell ref="AJ2:AK2"/>
    <mergeCell ref="AL2:AM2"/>
    <mergeCell ref="AN2:AO2"/>
    <mergeCell ref="AP2:AQ2"/>
    <mergeCell ref="AR2:AS2"/>
    <mergeCell ref="V2:W2"/>
    <mergeCell ref="X2:Y2"/>
    <mergeCell ref="Z2:AA2"/>
    <mergeCell ref="AB2:AC2"/>
    <mergeCell ref="AD2:AE2"/>
  </mergeCells>
  <pageMargins left="0.51181102362204722" right="0.51181102362204722" top="1.35" bottom="0.78740157480314965" header="0.31496062992125984" footer="0.31496062992125984"/>
  <pageSetup paperSize="9" scale="74" fitToWidth="0" orientation="landscape" r:id="rId1"/>
  <headerFooter>
    <oddHeader>&amp;C&amp;G
&amp;"Segoe UI,Negrito"&amp;8Cronograma Físico-Financeiro</oddHeader>
    <oddFooter>&amp;C&amp;"Segoe UI,Negrito"&amp;8Página &amp;P de &amp;N&amp;"Calibri,Regular"&amp;11
&amp;G</oddFooter>
  </headerFooter>
  <colBreaks count="3" manualBreakCount="3">
    <brk id="17" max="27" man="1"/>
    <brk id="31" max="27" man="1"/>
    <brk id="43" max="27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SP </vt:lpstr>
      <vt:lpstr>Cronograma</vt:lpstr>
      <vt:lpstr>Cronograma!Area_de_impressao</vt:lpstr>
      <vt:lpstr>'SP '!Area_de_impressao</vt:lpstr>
      <vt:lpstr>Cronograma!Titulos_de_impressao</vt:lpstr>
      <vt:lpstr>'SP 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Tiago Capobianco Morando</cp:lastModifiedBy>
  <cp:revision>2</cp:revision>
  <cp:lastPrinted>2025-04-25T17:12:04Z</cp:lastPrinted>
  <dcterms:modified xsi:type="dcterms:W3CDTF">2025-04-25T17:38:36Z</dcterms:modified>
  <dc:language>pt-BR</dc:language>
</cp:coreProperties>
</file>